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5360" windowHeight="7920" tabRatio="603" activeTab="0"/>
  </bookViews>
  <sheets>
    <sheet name="2022 Titleist Custom Order Form" sheetId="1" r:id="rId1"/>
  </sheets>
  <definedNames>
    <definedName name="_xlfn.SINGLE" hidden="1">#NAME?</definedName>
    <definedName name="Discount">'2022 Titleist Custom Order Form'!$AL$68:$AM$72</definedName>
    <definedName name="Driver_Fw_Shafts">'2022 Titleist Custom Order Form'!$AP$86:$AR$217</definedName>
    <definedName name="Driver_Models">'2022 Titleist Custom Order Form'!$AP$75:$AR$78</definedName>
    <definedName name="Ferrule_Options">'2022 Titleist Custom Order Form'!$BG$117:$BI$120</definedName>
    <definedName name="Fw_Models">'2022 Titleist Custom Order Form'!$AT$75:$AV$78</definedName>
    <definedName name="Grips">'2022 Titleist Custom Order Form'!$BD$75:$BF$138</definedName>
    <definedName name="home">'2022 Titleist Custom Order Form'!$A$2</definedName>
    <definedName name="Hybrid_Models">'2022 Titleist Custom Order Form'!$AX$75:$AZ$77</definedName>
    <definedName name="Hybrid_Shafts">'2022 Titleist Custom Order Form'!$AX$91:$AZ$132</definedName>
    <definedName name="Irons_Models">'2022 Titleist Custom Order Form'!$AD$75:$AF$82</definedName>
    <definedName name="Irons_Shafts">'2022 Titleist Custom Order Form'!$AD$136:$AF$180</definedName>
    <definedName name="Loft_Bounce_Grind_BVWings_Colors">'2022 Titleist Custom Order Form'!$BG$87:$BI$109</definedName>
    <definedName name="_xlnm.Print_Area" localSheetId="0">'2022 Titleist Custom Order Form'!$A$1:$AA$59</definedName>
    <definedName name="Putters_Models">'2022 Titleist Custom Order Form'!$BJ$80:$BL$97</definedName>
    <definedName name="Qty_Clubs">'2022 Titleist Custom Order Form'!$BB$218:$BC$228</definedName>
    <definedName name="See_Comment">'2022 Titleist Custom Order Form'!$BG$145:$BI$146</definedName>
    <definedName name="Shaft_Bands">'2022 Titleist Custom Order Form'!$BG$122:$BI$134</definedName>
    <definedName name="Specs_Prices">'2022 Titleist Custom Order Form'!$AD$68:$BL$289</definedName>
    <definedName name="Stamping_Styles">'2022 Titleist Custom Order Form'!$BG$75:$BI$84</definedName>
    <definedName name="SW_Prices">'2022 Titleist Custom Order Form'!$BG$145:$BI$146</definedName>
    <definedName name="Toe_Engraving_Prices">'2022 Titleist Custom Order Form'!$BG$137:$BI$142</definedName>
    <definedName name="Utilities_Models">'2022 Titleist Custom Order Form'!$AH$75:$AJ$76</definedName>
    <definedName name="Utilities_Shafts">'2022 Titleist Custom Order Form'!$AH$93:$AJ$135</definedName>
    <definedName name="Wedge_Grips">'2022 Titleist Custom Order Form'!$BD$159:$BF$238</definedName>
    <definedName name="Wedge_Models">'2022 Titleist Custom Order Form'!$AL$75:$AN$78</definedName>
    <definedName name="Wedge_Shafts">'2022 Titleist Custom Order Form'!$AL$106:$AN$154</definedName>
  </definedNames>
  <calcPr fullCalcOnLoad="1"/>
</workbook>
</file>

<file path=xl/comments1.xml><?xml version="1.0" encoding="utf-8"?>
<comments xmlns="http://schemas.openxmlformats.org/spreadsheetml/2006/main">
  <authors>
    <author>Benoit Delcambre</author>
  </authors>
  <commentList>
    <comment ref="E42" authorId="0">
      <text>
        <r>
          <t/>
        </r>
      </text>
    </comment>
    <comment ref="O47" authorId="0">
      <text>
        <r>
          <t/>
        </r>
      </text>
    </comment>
    <comment ref="H47" authorId="0">
      <text>
        <r>
          <t/>
        </r>
      </text>
    </comment>
    <comment ref="C47" authorId="0">
      <text>
        <r>
          <t/>
        </r>
      </text>
    </comment>
    <comment ref="K42" authorId="0">
      <text>
        <r>
          <t/>
        </r>
      </text>
    </comment>
    <comment ref="W42" authorId="0">
      <text>
        <r>
          <t/>
        </r>
      </text>
    </comment>
    <comment ref="O42" authorId="0">
      <text>
        <r>
          <t/>
        </r>
      </text>
    </comment>
    <comment ref="S42" authorId="0">
      <text>
        <r>
          <t/>
        </r>
      </text>
    </comment>
    <comment ref="H42" authorId="0">
      <text>
        <r>
          <t/>
        </r>
      </text>
    </comment>
    <comment ref="K47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<sst xmlns="http://schemas.openxmlformats.org/spreadsheetml/2006/main" count="1140" uniqueCount="906">
  <si>
    <t>Order Date</t>
  </si>
  <si>
    <t>Account Name</t>
  </si>
  <si>
    <t>Customer Fitted</t>
  </si>
  <si>
    <t>MODEL</t>
  </si>
  <si>
    <t>COMPOSITION</t>
  </si>
  <si>
    <t>SHAFT</t>
  </si>
  <si>
    <t>FLEX</t>
  </si>
  <si>
    <t>LENGTH</t>
  </si>
  <si>
    <t>GRIP</t>
  </si>
  <si>
    <t>GRIP SIZE</t>
  </si>
  <si>
    <t>LOFT</t>
  </si>
  <si>
    <t>LIE</t>
  </si>
  <si>
    <t>STAMPING STYLE</t>
  </si>
  <si>
    <t>STAMPING COLOUR</t>
  </si>
  <si>
    <t>COMMENTS</t>
  </si>
  <si>
    <t>A1</t>
  </si>
  <si>
    <t>A2</t>
  </si>
  <si>
    <t>A3</t>
  </si>
  <si>
    <t>A4</t>
  </si>
  <si>
    <t>B1</t>
  </si>
  <si>
    <t>B2</t>
  </si>
  <si>
    <t>White Out</t>
  </si>
  <si>
    <t>B3</t>
  </si>
  <si>
    <t>BV Black</t>
  </si>
  <si>
    <t>B4</t>
  </si>
  <si>
    <t>C1</t>
  </si>
  <si>
    <t>Irish Green</t>
  </si>
  <si>
    <t>C2</t>
  </si>
  <si>
    <t>Oceanside Blue</t>
  </si>
  <si>
    <t>3 - 9</t>
  </si>
  <si>
    <t>C3</t>
  </si>
  <si>
    <t>Carolina Blue</t>
  </si>
  <si>
    <t>4 - 9</t>
  </si>
  <si>
    <t>C4</t>
  </si>
  <si>
    <t>Purple Haze</t>
  </si>
  <si>
    <t>D1</t>
  </si>
  <si>
    <t>Pink Ribbon</t>
  </si>
  <si>
    <t>D2</t>
  </si>
  <si>
    <t>TVD Red</t>
  </si>
  <si>
    <t>Mixed Set 
(See Comments)</t>
  </si>
  <si>
    <t>D3</t>
  </si>
  <si>
    <t>Cowboy Orange</t>
  </si>
  <si>
    <t>D4</t>
  </si>
  <si>
    <t>Cerveza Yellow</t>
  </si>
  <si>
    <t>Wings of Gold</t>
  </si>
  <si>
    <t>KBS Tour</t>
  </si>
  <si>
    <t>Ungripped</t>
  </si>
  <si>
    <t>-1.75"</t>
  </si>
  <si>
    <t>-1"</t>
  </si>
  <si>
    <t>-1.5"</t>
  </si>
  <si>
    <t>-0.75"</t>
  </si>
  <si>
    <t>-1.25"</t>
  </si>
  <si>
    <t xml:space="preserve">-0.5" </t>
  </si>
  <si>
    <t xml:space="preserve">-0.25" </t>
  </si>
  <si>
    <t xml:space="preserve">+0.25" </t>
  </si>
  <si>
    <t>+1.25"</t>
  </si>
  <si>
    <t xml:space="preserve">+0.5" </t>
  </si>
  <si>
    <t>+1.5"</t>
  </si>
  <si>
    <t xml:space="preserve">+0.75" </t>
  </si>
  <si>
    <t>+1.75"</t>
  </si>
  <si>
    <t xml:space="preserve">+1" </t>
  </si>
  <si>
    <t>+2"</t>
  </si>
  <si>
    <t>2° Up</t>
  </si>
  <si>
    <t>1° Up</t>
  </si>
  <si>
    <t>1° Flat</t>
  </si>
  <si>
    <t>2° Flat</t>
  </si>
  <si>
    <t>2° Strong</t>
  </si>
  <si>
    <t>1° Strong</t>
  </si>
  <si>
    <t>IRON FLEX</t>
  </si>
  <si>
    <t>Tour Velvet</t>
  </si>
  <si>
    <t>TX</t>
  </si>
  <si>
    <t>R2</t>
  </si>
  <si>
    <t>R1</t>
  </si>
  <si>
    <t>SR</t>
  </si>
  <si>
    <t>VOKEY SHAFT BAND</t>
  </si>
  <si>
    <t>Aldila Tour Green 85 HYB</t>
  </si>
  <si>
    <t>HYBRID FLEX</t>
  </si>
  <si>
    <t>Aldila Tour Green 65</t>
  </si>
  <si>
    <t>Aldila Tour Green 75</t>
  </si>
  <si>
    <t>1° Weak</t>
  </si>
  <si>
    <t>2° Weak</t>
  </si>
  <si>
    <t xml:space="preserve">Tour Velvet Junior </t>
  </si>
  <si>
    <r>
      <rPr>
        <b/>
        <sz val="10"/>
        <color indexed="9"/>
        <rFont val="Calibri"/>
        <family val="2"/>
      </rPr>
      <t>!   Left / Right Hand   !</t>
    </r>
  </si>
  <si>
    <t>IRON MODEL</t>
  </si>
  <si>
    <t>WEDGE MODEL</t>
  </si>
  <si>
    <t>DRIVER MODEL</t>
  </si>
  <si>
    <t>FW MODEL</t>
  </si>
  <si>
    <t>HYBRID MODEL</t>
  </si>
  <si>
    <t>IRON COMPOSITION</t>
  </si>
  <si>
    <t>WEDGE LOFT</t>
  </si>
  <si>
    <t>NS Pro 950GH</t>
  </si>
  <si>
    <t xml:space="preserve">Titleist NS Pro 105T </t>
  </si>
  <si>
    <t xml:space="preserve">Dynamic Gold </t>
  </si>
  <si>
    <t>WEDGE SHAFT</t>
  </si>
  <si>
    <t>Titleist Tour Velvet</t>
  </si>
  <si>
    <t>IRONS LOFT</t>
  </si>
  <si>
    <t>IRONS LIE</t>
  </si>
  <si>
    <t>WEDGE LIE</t>
  </si>
  <si>
    <t>WEDGE GRIP</t>
  </si>
  <si>
    <t>DRIVER COMPOSITION</t>
  </si>
  <si>
    <t>DRIVER &amp; FW SHAFT</t>
  </si>
  <si>
    <t>SHAFT BAND</t>
  </si>
  <si>
    <t>Key Lime</t>
  </si>
  <si>
    <t>Black</t>
  </si>
  <si>
    <t>FERRULE OPTION</t>
  </si>
  <si>
    <t>HYBRID SHAFT</t>
  </si>
  <si>
    <t>Aldila Rogue Silver 85HY (110 MSI)</t>
  </si>
  <si>
    <t>KBS C-Taper*</t>
  </si>
  <si>
    <t>KBS C-Taper Lite*</t>
  </si>
  <si>
    <t>KBS Tour 105*</t>
  </si>
  <si>
    <t>KBS Tour V*</t>
  </si>
  <si>
    <t>NS Pro Modus 3 105*</t>
  </si>
  <si>
    <t>NS Pro Modus 3 120*</t>
  </si>
  <si>
    <t>NS Pro Modus 3 130*</t>
  </si>
  <si>
    <t>NS Pro 850GH*</t>
  </si>
  <si>
    <t>Dynamic Gold Tour Issue*</t>
  </si>
  <si>
    <t>Dynamic Gold Tour Issue Onyx*</t>
  </si>
  <si>
    <t>Aldila Tour Blue 65*</t>
  </si>
  <si>
    <t>Aldila Tour Blue 75*</t>
  </si>
  <si>
    <t>Graphite Design Tour AD DI-7*</t>
  </si>
  <si>
    <t>Graphite Design Tour AD DI-8*</t>
  </si>
  <si>
    <t>Graphite Design Tour AD GT-6*</t>
  </si>
  <si>
    <t>Oban Devotion 6*</t>
  </si>
  <si>
    <t>Oban Kiyoshi Purple 65*</t>
  </si>
  <si>
    <t>Oban Kiyoshi Purple 75*</t>
  </si>
  <si>
    <t>Oban Kiyoshi Black 65*</t>
  </si>
  <si>
    <t>Oban Kiyoshi Black 75*</t>
  </si>
  <si>
    <t>Oban Kiyoshi White 65*</t>
  </si>
  <si>
    <t>None - Manufacturer</t>
  </si>
  <si>
    <t>Black/Silver*</t>
  </si>
  <si>
    <t>Balck/Gold*</t>
  </si>
  <si>
    <t>WedgeWorks Exclusive - Red*</t>
  </si>
  <si>
    <t>WedgeWorks Exclusive - Blue*</t>
  </si>
  <si>
    <t>Vokey WedgeWorks - Black*</t>
  </si>
  <si>
    <t>BV WedgeWorks - Black*</t>
  </si>
  <si>
    <t>Vokey Design BV - Purple*</t>
  </si>
  <si>
    <t>BV Clover - Green*</t>
  </si>
  <si>
    <t>Aldila Tour Blue 85 HYB*</t>
  </si>
  <si>
    <t>Graphite Design Tour AD DI-85 Hybrid*</t>
  </si>
  <si>
    <t>Graphite Design Tour AD DI-105 Hybrid*</t>
  </si>
  <si>
    <t>Titleist Tour Velvet Cord*</t>
  </si>
  <si>
    <t>Tour Velvet Midsize*</t>
  </si>
  <si>
    <t>Tour Velvet BCT Cord Black*</t>
  </si>
  <si>
    <t>Tour Velvet BCT Cord Ribbed*</t>
  </si>
  <si>
    <t>CP2 Wrap*</t>
  </si>
  <si>
    <t>CP2 Pro*</t>
  </si>
  <si>
    <t>Decade MCC +4 Blue*</t>
  </si>
  <si>
    <t>Decade MCC +4 Grey*</t>
  </si>
  <si>
    <t>Decade MCC +4 Red*</t>
  </si>
  <si>
    <t>VDR Black*</t>
  </si>
  <si>
    <t>Z-Grip Cord*</t>
  </si>
  <si>
    <t>Sticky 2.3 Black*</t>
  </si>
  <si>
    <t>Sticky 2.3 Red*</t>
  </si>
  <si>
    <t>Crossline Cord*</t>
  </si>
  <si>
    <t>R.E.L ACE 3GEN - Black*</t>
  </si>
  <si>
    <t>Winn DriTac STD*</t>
  </si>
  <si>
    <t>Winn DriTac MID*</t>
  </si>
  <si>
    <t>Winn DriTac OVS*</t>
  </si>
  <si>
    <t>Winn DriTac LADY*</t>
  </si>
  <si>
    <t>Vokey Logo Tour Velvet Cord - Black*</t>
  </si>
  <si>
    <t>Vokey Logo Decade Multi-Compound - White*</t>
  </si>
  <si>
    <t>Vokey Logo Decade Multi-Compound - Red*</t>
  </si>
  <si>
    <t>Vokey Logo Decade Multi-Compound - Blue*</t>
  </si>
  <si>
    <t>Vokey Logo Z-Cord*</t>
  </si>
  <si>
    <t>Vokey Logo Z-Patriot*</t>
  </si>
  <si>
    <t>TRADE PRICE €</t>
  </si>
  <si>
    <t>CLUB</t>
  </si>
  <si>
    <t>N/A</t>
  </si>
  <si>
    <t>SF Hosel Setting</t>
  </si>
  <si>
    <t>TRADE PRICE</t>
  </si>
  <si>
    <t>SF HOSEL SETTING</t>
  </si>
  <si>
    <t>SF CG WEIGHT SETTING DRIVER</t>
  </si>
  <si>
    <t>SF CG WEIGHT SETTING FW</t>
  </si>
  <si>
    <t>50.08 F</t>
  </si>
  <si>
    <t>50.12 F</t>
  </si>
  <si>
    <t>52.08 F</t>
  </si>
  <si>
    <t>52.12 F</t>
  </si>
  <si>
    <t>54.10 S</t>
  </si>
  <si>
    <t>54.14 F</t>
  </si>
  <si>
    <t>56.08 M</t>
  </si>
  <si>
    <t>56.10 S</t>
  </si>
  <si>
    <t>56.14 F</t>
  </si>
  <si>
    <t>58.08 M</t>
  </si>
  <si>
    <t>58.10 S</t>
  </si>
  <si>
    <t>60.04 L</t>
  </si>
  <si>
    <t>60.08 M</t>
  </si>
  <si>
    <t>60.10 S</t>
  </si>
  <si>
    <t>62.08 M</t>
  </si>
  <si>
    <t>VOKEY WEDGES</t>
  </si>
  <si>
    <t>IRON LENGTH</t>
  </si>
  <si>
    <t>QTY OF CLUB</t>
  </si>
  <si>
    <t>No Discount</t>
  </si>
  <si>
    <t>Nb Stick</t>
  </si>
  <si>
    <t>Fujikura Speeder Pro Tour Spec 64</t>
  </si>
  <si>
    <t>Fujikura Speeder Pro Tour Spec 74</t>
  </si>
  <si>
    <t>Graphite Design Tour AD BB5*</t>
  </si>
  <si>
    <t>Graphite Design Tour AD BB6*</t>
  </si>
  <si>
    <t>Graphite Design Tour AD BB7*</t>
  </si>
  <si>
    <t>Project X LZ</t>
  </si>
  <si>
    <t>NS Pro Modus 3 125*</t>
  </si>
  <si>
    <t>IRON SHAFT</t>
  </si>
  <si>
    <t>Dynamic Gold X7*</t>
  </si>
  <si>
    <t>KBS Hi-Rev 2.0*</t>
  </si>
  <si>
    <t>Vokey Logo MCC Plus4 Blue - Blue*</t>
  </si>
  <si>
    <t>Vokey Logo Platinum - Blue*</t>
  </si>
  <si>
    <t>Vokey Logo Platinum - Scarlet*</t>
  </si>
  <si>
    <t>Tour Velvet Ribbed*</t>
  </si>
  <si>
    <t>Decade MCC +4 Green*</t>
  </si>
  <si>
    <t>Decade MCC +4 Orange*</t>
  </si>
  <si>
    <t>-4"</t>
  </si>
  <si>
    <t>-3.75"</t>
  </si>
  <si>
    <t xml:space="preserve">-3.5" </t>
  </si>
  <si>
    <t xml:space="preserve">-3.25" </t>
  </si>
  <si>
    <t xml:space="preserve">-3." </t>
  </si>
  <si>
    <t xml:space="preserve">-2.75" </t>
  </si>
  <si>
    <t xml:space="preserve">-2.5" </t>
  </si>
  <si>
    <t xml:space="preserve">-2.25" </t>
  </si>
  <si>
    <t xml:space="preserve">-2" </t>
  </si>
  <si>
    <t>LITE</t>
  </si>
  <si>
    <t>R+ (KBS only)</t>
  </si>
  <si>
    <t>S+ (KBS only)</t>
  </si>
  <si>
    <t>F3 (Regular - UST Mamiya Recoil Only)</t>
  </si>
  <si>
    <t>F4 (Stiff - UST Mamiya Recoil Only)</t>
  </si>
  <si>
    <t>F5 (Xstiff - UST Mamiya Recoil Only)</t>
  </si>
  <si>
    <t>R100 (True Temper only)</t>
  </si>
  <si>
    <t>R300 (True Temper only)</t>
  </si>
  <si>
    <t>R400 (True Temper only)</t>
  </si>
  <si>
    <t>S200 (True Temper only)</t>
  </si>
  <si>
    <t>S300 (True Temper only)</t>
  </si>
  <si>
    <t>S400 (True Temper only)</t>
  </si>
  <si>
    <t>X100 (True Temper only)</t>
  </si>
  <si>
    <t>X7 (True Temper only)</t>
  </si>
  <si>
    <t>5.0 (Project X only)</t>
  </si>
  <si>
    <t>5.5 (Project X only)</t>
  </si>
  <si>
    <t>6.0 (Project X only)</t>
  </si>
  <si>
    <t>6.5 (Project X only)</t>
  </si>
  <si>
    <t>7.0 (Project X only)</t>
  </si>
  <si>
    <t>O3 (Regular - Oban)</t>
  </si>
  <si>
    <t>O4 (Stiff - Oban)</t>
  </si>
  <si>
    <t>O5 (Xstiff - Oban)</t>
  </si>
  <si>
    <t>3 - P</t>
  </si>
  <si>
    <t>4 - P</t>
  </si>
  <si>
    <t>5 - P</t>
  </si>
  <si>
    <t>6 - P</t>
  </si>
  <si>
    <t>Aldila Tour Green 85</t>
  </si>
  <si>
    <t>Graphite Design Tour AD TP-6*</t>
  </si>
  <si>
    <t>Graphite Design Tour AD TP-7*</t>
  </si>
  <si>
    <t>Graphite Design Tour AD GP-6*</t>
  </si>
  <si>
    <t>Graphite Design Tour AD GP-7*</t>
  </si>
  <si>
    <t>Fujikura Atmos HB Tour Tour Spec Black 9</t>
  </si>
  <si>
    <t>Fujikura Atmos HB Tour Tour Spec Blue 8</t>
  </si>
  <si>
    <t>Fujikura Atmos HB Tour Tour Spec Red 7</t>
  </si>
  <si>
    <t>Project X Even Flow Blue 85 HYB</t>
  </si>
  <si>
    <t>Project X Even Flow Black 85 HYB</t>
  </si>
  <si>
    <t>KBS $-Taper*</t>
  </si>
  <si>
    <t>NS Pro 880 AMC - Chrome</t>
  </si>
  <si>
    <t>Project X</t>
  </si>
  <si>
    <t>True Tremper AMT Tour White</t>
  </si>
  <si>
    <t>True Tremper AMT Black</t>
  </si>
  <si>
    <t>True Tremper AMT Red</t>
  </si>
  <si>
    <t>Tour Velvet Jumbo*</t>
  </si>
  <si>
    <t>Decade MCC +4 Blue Midsize*</t>
  </si>
  <si>
    <t>Sticky 2.3 Dark Blue*</t>
  </si>
  <si>
    <t>Sticky 2.3 Orange*</t>
  </si>
  <si>
    <t>UTx Blue*</t>
  </si>
  <si>
    <t>OFFICE USE ONLY</t>
  </si>
  <si>
    <t>Discount</t>
  </si>
  <si>
    <t>KBS 610 Wedge*</t>
  </si>
  <si>
    <t>Account Number</t>
  </si>
  <si>
    <t>Tour Velvet 360° Midsize - Black</t>
  </si>
  <si>
    <t>Fujikura ATMOS Tour Spec Black 6*</t>
  </si>
  <si>
    <t>Fujikura ATMOS Tour Spec Black 7*</t>
  </si>
  <si>
    <t>Fujikura ATMOS Tour Spec Black 8*</t>
  </si>
  <si>
    <t>Fujikura ATMOS Tour Spec Blue 6*</t>
  </si>
  <si>
    <t>Fujikura ATMOS Tour Spec Blue 7*</t>
  </si>
  <si>
    <t>Fujikura ATMOS Tour Spec Red 6*</t>
  </si>
  <si>
    <t>Fujikura ATMOS Tour Spec Red 7*</t>
  </si>
  <si>
    <t>Crossline*</t>
  </si>
  <si>
    <t>Tour Wrap 2G - White*</t>
  </si>
  <si>
    <t>Tour Wrap 2G - Red*</t>
  </si>
  <si>
    <t>Tour Wrap 2G - Black Midsize*</t>
  </si>
  <si>
    <t>Tour Wrap 2G - Black*</t>
  </si>
  <si>
    <t>46.10 F</t>
  </si>
  <si>
    <t>48.10 F</t>
  </si>
  <si>
    <t>58.14 K</t>
  </si>
  <si>
    <t>60.14 K</t>
  </si>
  <si>
    <t>58.12 D</t>
  </si>
  <si>
    <t>60.12 D</t>
  </si>
  <si>
    <t>Straight (Max. 10 characters)*</t>
  </si>
  <si>
    <t>Freestyle (Max. 10 characters)*</t>
  </si>
  <si>
    <t>Decade MCC +4 Align Grey*</t>
  </si>
  <si>
    <t>Decade Multi-Compound Align White*</t>
  </si>
  <si>
    <t>Decade Multi-Compound Yellow*</t>
  </si>
  <si>
    <t>Decade Multi-Compound Blue*</t>
  </si>
  <si>
    <t>Decade Multi-Compound White*</t>
  </si>
  <si>
    <t>Decade Multi-Compound Red Midsize*</t>
  </si>
  <si>
    <t>Decade Multi-Compound Red*</t>
  </si>
  <si>
    <t>FW COMPOSITION</t>
  </si>
  <si>
    <t>WEIGHT</t>
  </si>
  <si>
    <t>SCOTTY CAMERON PUTTERS</t>
  </si>
  <si>
    <t>TITLEIST DRIVERS</t>
  </si>
  <si>
    <t>TITLEIST FAIRWAYS</t>
  </si>
  <si>
    <t>Fujikura Pro 2.0 Tour Spec 6*</t>
  </si>
  <si>
    <t>Fujikura Pro 2.0 Tour Spec 7*</t>
  </si>
  <si>
    <t>Fujikura Pro 2.0 Tour Spec 8*</t>
  </si>
  <si>
    <t>Graphite Design Tour AD IZ-7*</t>
  </si>
  <si>
    <t>Graphite Design Tour AD IZ-8*</t>
  </si>
  <si>
    <t>Mitsubishi KuroKage Black DC SFW 40 (Lady only)</t>
  </si>
  <si>
    <t>Mitsubishi KuroKage Black DC 45 (Lady only)</t>
  </si>
  <si>
    <t>Mitsubishi Tensei CK Pro Blue 60*</t>
  </si>
  <si>
    <t>Mitsubishi Tensei CK Pro Blue 70*</t>
  </si>
  <si>
    <t>Mitsubishi Tensei CK Pro Orange 60*</t>
  </si>
  <si>
    <t>Mitsubishi Tensei CK Pro Orange 70*</t>
  </si>
  <si>
    <t>Mitsubishi Tensei CK Pro White 60*</t>
  </si>
  <si>
    <t>Mitsubishi Tensei CK Pro White70*</t>
  </si>
  <si>
    <t>Project X Hzrdus Black Handcrafted 65*</t>
  </si>
  <si>
    <t>Project X Hzrdus Black Handcrafted 75*</t>
  </si>
  <si>
    <t>UST Mamiya Proforce V2 6*</t>
  </si>
  <si>
    <t>UST Mamiya Proforce V2 7*</t>
  </si>
  <si>
    <t>UST Mamiya Proforce V2 8*</t>
  </si>
  <si>
    <t>Dynamic Gold 105*</t>
  </si>
  <si>
    <t>Dynamic Gold 120*</t>
  </si>
  <si>
    <t>Aerotech Steel Fiber i80* (Graphite)</t>
  </si>
  <si>
    <t>Aerotech Steel Fiber i95* (Graphite)</t>
  </si>
  <si>
    <t>Aerotech Steel Fiber i110* (Graphite)</t>
  </si>
  <si>
    <t>Vokey Logo Grip Master Leather Black*</t>
  </si>
  <si>
    <t>Vokey Logo Sticky 2.3 Red*</t>
  </si>
  <si>
    <t>Vokey Logo Decade Multi-Compound - Black*</t>
  </si>
  <si>
    <t>Vokey Logo Tour Velvet - Black</t>
  </si>
  <si>
    <t>PUTTER MODEL</t>
  </si>
  <si>
    <t>PUTTER LINE</t>
  </si>
  <si>
    <t>PUTTER LENGTH</t>
  </si>
  <si>
    <t>32"</t>
  </si>
  <si>
    <t>33"</t>
  </si>
  <si>
    <t>34"</t>
  </si>
  <si>
    <t>35"</t>
  </si>
  <si>
    <t>36"</t>
  </si>
  <si>
    <t>32.5"</t>
  </si>
  <si>
    <t>33.5"</t>
  </si>
  <si>
    <t>34.5"</t>
  </si>
  <si>
    <t>35.5"</t>
  </si>
  <si>
    <t>PUTTER WEIGHT</t>
  </si>
  <si>
    <t>Standard 32" - 2x20gr</t>
  </si>
  <si>
    <t>Standard 32.5" - 2x20gr</t>
  </si>
  <si>
    <t>Standard 33" - 2x20gr</t>
  </si>
  <si>
    <t>Standard 33.5" - 2x20gr</t>
  </si>
  <si>
    <t>Standard 34" - 2x15gr</t>
  </si>
  <si>
    <t>Standard 34.5" - 2x15gr</t>
  </si>
  <si>
    <t>Standard 35" - 2x10gr</t>
  </si>
  <si>
    <t>Standard 35.5" - 2x10gr</t>
  </si>
  <si>
    <t>Standard 36" - 2x10gr</t>
  </si>
  <si>
    <t>Heavier 34" - 2x20gr</t>
  </si>
  <si>
    <t>Heavier 35" - 2x15gr</t>
  </si>
  <si>
    <t>Heavier 35.5" - 2x15gr</t>
  </si>
  <si>
    <t>Heavier 36" - 2x15gr</t>
  </si>
  <si>
    <t>PUTTER GRIP</t>
  </si>
  <si>
    <t>Matador Large - Grey/Black</t>
  </si>
  <si>
    <t>Matador Large - Red/Black</t>
  </si>
  <si>
    <t>Matador Medium - Grey/Black</t>
  </si>
  <si>
    <t>Matador Medium - Red/Black</t>
  </si>
  <si>
    <t>Matador Small  - Grey/Black</t>
  </si>
  <si>
    <t>Matador Small  - Black/Silver</t>
  </si>
  <si>
    <t>Matador Small  - Black/Red</t>
  </si>
  <si>
    <t>Matador Small - Red/Black</t>
  </si>
  <si>
    <t>Pistolini - Black</t>
  </si>
  <si>
    <t>Pistolini - Red</t>
  </si>
  <si>
    <t>Pistolero - Black</t>
  </si>
  <si>
    <t>Pistolero - Red</t>
  </si>
  <si>
    <t>Standard</t>
  </si>
  <si>
    <t>SRP €</t>
  </si>
  <si>
    <r>
      <t xml:space="preserve">TOTAL </t>
    </r>
    <r>
      <rPr>
        <b/>
        <u val="single"/>
        <sz val="12"/>
        <color indexed="10"/>
        <rFont val="Calibri"/>
        <family val="2"/>
      </rPr>
      <t>TRADE PRICE</t>
    </r>
    <r>
      <rPr>
        <b/>
        <sz val="12"/>
        <color indexed="10"/>
        <rFont val="Calibri"/>
        <family val="2"/>
      </rPr>
      <t xml:space="preserve"> € </t>
    </r>
    <r>
      <rPr>
        <b/>
        <sz val="8"/>
        <color indexed="10"/>
        <rFont val="Calibri"/>
        <family val="2"/>
      </rPr>
      <t>(EX. VAT)</t>
    </r>
  </si>
  <si>
    <r>
      <t xml:space="preserve">TOTAL </t>
    </r>
    <r>
      <rPr>
        <b/>
        <u val="single"/>
        <sz val="12"/>
        <color indexed="10"/>
        <rFont val="Calibri"/>
        <family val="2"/>
      </rPr>
      <t>SRP</t>
    </r>
    <r>
      <rPr>
        <b/>
        <sz val="12"/>
        <color indexed="10"/>
        <rFont val="Calibri"/>
        <family val="2"/>
      </rPr>
      <t xml:space="preserve"> € </t>
    </r>
    <r>
      <rPr>
        <b/>
        <sz val="8"/>
        <color indexed="10"/>
        <rFont val="Calibri"/>
        <family val="2"/>
      </rPr>
      <t>(INC. VAT)</t>
    </r>
  </si>
  <si>
    <t>SRP</t>
  </si>
  <si>
    <t xml:space="preserve">    RIGHT HANDED</t>
  </si>
  <si>
    <t>***LEFT HANDED***</t>
  </si>
  <si>
    <t>L (= LADY)</t>
  </si>
  <si>
    <t>A (= ACTION)</t>
  </si>
  <si>
    <t>R (=REGULAR)</t>
  </si>
  <si>
    <t>S (=STIFF)</t>
  </si>
  <si>
    <t>X (=XSTIFF)</t>
  </si>
  <si>
    <t>F2 (Lite - UST Mamiya Recoil Only)</t>
  </si>
  <si>
    <t>TITLEIST IRONS</t>
  </si>
  <si>
    <t>Chiffre</t>
  </si>
  <si>
    <t>TITLEIST HYBRIDS</t>
  </si>
  <si>
    <t>T100</t>
  </si>
  <si>
    <t>T200</t>
  </si>
  <si>
    <t>T300</t>
  </si>
  <si>
    <t>620 CB</t>
  </si>
  <si>
    <t>620 MB</t>
  </si>
  <si>
    <t>6 - P + W48 + W53 (T300 Only)</t>
  </si>
  <si>
    <t>5 - P + W48 + W53 (T300 Only)</t>
  </si>
  <si>
    <t>4 - P + W48 + W53 (T300 Only)</t>
  </si>
  <si>
    <t>5 - 9</t>
  </si>
  <si>
    <t>Phantom X5 (RH only)</t>
  </si>
  <si>
    <t>Phantom X7</t>
  </si>
  <si>
    <t>Phantom X12 (RH only)</t>
  </si>
  <si>
    <t>Matador Medium - Black/Red</t>
  </si>
  <si>
    <t>W50 (T100 Only)</t>
  </si>
  <si>
    <t>W48 (T200 Only)</t>
  </si>
  <si>
    <t>W48 (T300 Only)</t>
  </si>
  <si>
    <t>W53 (T300 Only)</t>
  </si>
  <si>
    <t>5 - P + W50 (T100 only)</t>
  </si>
  <si>
    <t>4 - P + W50 (T100 only)</t>
  </si>
  <si>
    <t>3 - P + W50 (T100 only)</t>
  </si>
  <si>
    <t>6 - P + W48 (T200)</t>
  </si>
  <si>
    <t>5 - P + W48 (T200)</t>
  </si>
  <si>
    <t>4 - P + W48 (T200)</t>
  </si>
  <si>
    <t>6 - P + W48 (T300)</t>
  </si>
  <si>
    <t>5 - P + W48 (T300)</t>
  </si>
  <si>
    <t>4 - P + W48 (T300)</t>
  </si>
  <si>
    <t>True Tremper AMT Red Onyx*</t>
  </si>
  <si>
    <t>True Tremper AMT Black Onyx*</t>
  </si>
  <si>
    <t>True Tremper AMT Tour White Onyx*</t>
  </si>
  <si>
    <t>Mitsubishi Tensei AV Red AM2* (Graphite)</t>
  </si>
  <si>
    <t>Project X Hzrdus Smoke Yellow 60</t>
  </si>
  <si>
    <t>Project X Hzrdus Smoke Yellow 70</t>
  </si>
  <si>
    <t>Graphite Design Tour AD VR-5*</t>
  </si>
  <si>
    <t>Graphite Design Tour AD VR-6*</t>
  </si>
  <si>
    <t>Graphite Design Tour AD VR-7*</t>
  </si>
  <si>
    <t>Fujikura Air Speeder 40</t>
  </si>
  <si>
    <t>Mitsubishi Fubuki MV 39</t>
  </si>
  <si>
    <t>Mitsubishi Fubuki MV 45</t>
  </si>
  <si>
    <t>Project X Even Flow White 90 HYB</t>
  </si>
  <si>
    <t>Project X Even Flow White 100 HYB</t>
  </si>
  <si>
    <t>SF CG WEIGHT SETTING HYB</t>
  </si>
  <si>
    <t>Vokey Logo Tour Velvet 360 Black*</t>
  </si>
  <si>
    <t>Vokey Logo Tour Velvet 360 White*</t>
  </si>
  <si>
    <t>TITLEIST UTILITIES</t>
  </si>
  <si>
    <t>UTILITY MODEL</t>
  </si>
  <si>
    <t>UTILITY LOFT</t>
  </si>
  <si>
    <t>UTILITY SHAFT</t>
  </si>
  <si>
    <t>ORDER NUMBER</t>
  </si>
  <si>
    <t>A (= ACTION) / LITE</t>
  </si>
  <si>
    <t>Fujikura Air Speeder 35 (R3 = Lady only)</t>
  </si>
  <si>
    <t>R3</t>
  </si>
  <si>
    <t>NS Pro Zelos 7*</t>
  </si>
  <si>
    <t>Mitsubishi Tensei AV Blue AM2* (Graphite)</t>
  </si>
  <si>
    <t>Mitsubishi Tensei AV White AM2* (Graphite)</t>
  </si>
  <si>
    <t>Aldila Rogue MAX Low 85H - #4, #3, #2, #1</t>
  </si>
  <si>
    <t>Aldila Rogue Silver 85HY (110 MSI) - #4, #3, #2, #1</t>
  </si>
  <si>
    <t>Aldila Tour Blue 85 HYB* - #4, #3, #2, #1</t>
  </si>
  <si>
    <t>Aldila Tour Green 85 HYB - #4, #3, #2, #1</t>
  </si>
  <si>
    <t>Fujikura Atmos HB Tour Tour Spec Black 9 - #4, #3, #2, #1</t>
  </si>
  <si>
    <t>Fujikura Atmos HB Tour Tour Spec Blue 8 - #4, #3, #2, #1</t>
  </si>
  <si>
    <t>Fujikura Atmos HB Tour Tour Spec Red 7 - #4, #3, #2, #1</t>
  </si>
  <si>
    <t>Graphite Design Tour AD DI-85 Hybrid* - #4, #3, #2, #1</t>
  </si>
  <si>
    <t>Graphite Design Tour AD DI-105 Hybrid* - #4, #3, #2, #1</t>
  </si>
  <si>
    <t>Project X Even Flow White 90 HYB - #4, #3, #2, #1</t>
  </si>
  <si>
    <t>Project X Even Flow White 100 HYB - #4, #3, #2, #1</t>
  </si>
  <si>
    <t>Project X Even Flow Black 85 HYB - #4, #3, #2, #1</t>
  </si>
  <si>
    <t>Project X Even Flow Blue 85 HYB - #4, #3, #2, #1</t>
  </si>
  <si>
    <t>Graphite Design Tour AD DI Driving Iron* - #5, #4, #3</t>
  </si>
  <si>
    <t>Mitsubishi Tensei CK Pro Blue 70 HY</t>
  </si>
  <si>
    <t>Mitsubishi Tensei CK Pro Blue 80 HY</t>
  </si>
  <si>
    <t>Mitsubishi Tensei CK Pro Red 50 HY (Lady)</t>
  </si>
  <si>
    <t>Mitsubishi Tensei CK Pro Red 60 HY</t>
  </si>
  <si>
    <t>Mitsubishi Tensei CK Pro Red 70 HY</t>
  </si>
  <si>
    <t>Mitsubishi Tensei CK Pro White 90 HY</t>
  </si>
  <si>
    <t>Mitsubishi Tensei CK Pro White 100 HY</t>
  </si>
  <si>
    <t>Mitsubishi Tensei CK Pro Red 50 HY (Lady) - #4, #3, #2, #1</t>
  </si>
  <si>
    <t>Mitsubishi Tensei CK Pro Red 60 HY - #4, #3, #2, #1</t>
  </si>
  <si>
    <t>Mitsubishi Tensei CK Pro Red 70 HY - #4, #3, #2, #1</t>
  </si>
  <si>
    <t>Mitsubishi Tensei CK Pro White 90 HY - #4, #3, #2, #1</t>
  </si>
  <si>
    <t>Mitsubishi Tensei CK Pro White 100 HY - #4, #3, #2, #1</t>
  </si>
  <si>
    <t>Graphite Design Tour AD IZ-4*</t>
  </si>
  <si>
    <t>Project X Hzrdus Smoke Yellow 60 SB (6.5 TX only)*</t>
  </si>
  <si>
    <t>Project X Hzrdus Smoke Yellow 70 SB (6.5 TX only)*</t>
  </si>
  <si>
    <t>Dynamic Gold 115*</t>
  </si>
  <si>
    <t>CP2 Pro Wrap Midsize*</t>
  </si>
  <si>
    <t>Crossline 360*</t>
  </si>
  <si>
    <t>Sonar*</t>
  </si>
  <si>
    <t>Sonar Lamkin*</t>
  </si>
  <si>
    <t>Sonar Tour*</t>
  </si>
  <si>
    <t>Sonar Wrap*</t>
  </si>
  <si>
    <t>Sonar Wrap Midsize*</t>
  </si>
  <si>
    <t>TS1*</t>
  </si>
  <si>
    <t>TS1 Midsize*</t>
  </si>
  <si>
    <t>UTx Midsize Grey*</t>
  </si>
  <si>
    <t>UTx Grey*</t>
  </si>
  <si>
    <t>T100S</t>
  </si>
  <si>
    <t>5 - P + W48 (T100S only)</t>
  </si>
  <si>
    <t>4 - P + W48 (T100S only)</t>
  </si>
  <si>
    <t>3 - P + W48 (T100S only)</t>
  </si>
  <si>
    <t>W48 (T100S Only)</t>
  </si>
  <si>
    <t>W43 (T400 Only)</t>
  </si>
  <si>
    <t>W49 (T400 Only)</t>
  </si>
  <si>
    <t>W55 (T400 Only)</t>
  </si>
  <si>
    <t>6 - P + W43 + W49 (T400 Only)</t>
  </si>
  <si>
    <t>5 - P + W43 + W49 (T400 Only)</t>
  </si>
  <si>
    <t>7 - P + W43 (T400)</t>
  </si>
  <si>
    <t>6 - P + W43 (T400)</t>
  </si>
  <si>
    <t>5 - P + W43 (T400)</t>
  </si>
  <si>
    <t>7 - P + W43 + W49 (T400 Only)</t>
  </si>
  <si>
    <t>7 - P + W43 + W49 + W55 (T400 Only)</t>
  </si>
  <si>
    <t>6 - P + W43 + W49 + W55 (T400 Only)</t>
  </si>
  <si>
    <t>5 - P + W43 + W49 + W55 (T400 Only)</t>
  </si>
  <si>
    <t>54.12 D</t>
  </si>
  <si>
    <t>56.12 D</t>
  </si>
  <si>
    <t>Snow Initials (Max. 2 characters)*</t>
  </si>
  <si>
    <t>Snow Symbols (No characters)*</t>
  </si>
  <si>
    <t>Straight + Snow Symbols (Max. 10 characters)*</t>
  </si>
  <si>
    <t>Freestyle + Snow Symbols (Max. 10 characters)*</t>
  </si>
  <si>
    <t>Staircase* (Max. 5 characters)*</t>
  </si>
  <si>
    <t>Two Lines Straight (Max. 10 characters per line)*</t>
  </si>
  <si>
    <t>Two Lines Freestyle (Max. 10 characters per line)*</t>
  </si>
  <si>
    <t>Curve (Max. 15 characters)*</t>
  </si>
  <si>
    <t>Pistolini Plus - Grey - SPECIAL SELECT STOCK GRIP</t>
  </si>
  <si>
    <t>Matador Medium - Black/Silver</t>
  </si>
  <si>
    <t>Special Select Newport (RH Only)</t>
  </si>
  <si>
    <t>Special Select Newport 2</t>
  </si>
  <si>
    <t>Special Select Newport 2.5 (RH Only)</t>
  </si>
  <si>
    <t>Special Select Del Mar</t>
  </si>
  <si>
    <t>Special Select Fastback 1.5 (RH Only)</t>
  </si>
  <si>
    <t>Special Select Flowback 5 (RH Only)</t>
  </si>
  <si>
    <t>Special Select Flowback 5.5 (RH Only)</t>
  </si>
  <si>
    <t>Special Select Squareback 2 (RH Only)</t>
  </si>
  <si>
    <t>Standard 32" - 2x40gr (Newport &amp; Newport 2.5)</t>
  </si>
  <si>
    <t>Standard 32.5" - 2x40gr (Newport &amp; Newport 2.5)</t>
  </si>
  <si>
    <t>Standard 33" - 2x40gr (Newport &amp; Newport 2.5)</t>
  </si>
  <si>
    <t>Standard 33.5" - 2x40gr (Newport &amp; Newport 2.5)</t>
  </si>
  <si>
    <t>Heavier 34.5" - 2x40gr  (Newport &amp; Newport 2.5)</t>
  </si>
  <si>
    <t>Standard 34" - 2x35gr  (Newport &amp; Newport 2.5)</t>
  </si>
  <si>
    <t>Heavier 34" - 2x40gr  (Newport &amp; Newport 2.5)</t>
  </si>
  <si>
    <t>Standard 34.5" - 2x35gr (Newport &amp; Newport 2.5)</t>
  </si>
  <si>
    <t>Heavier 36" - 2x35gr  (Newport &amp; Newport 2.5)</t>
  </si>
  <si>
    <t>Standard 36" - 2x30gr  (Newport &amp; Newport 2.5)</t>
  </si>
  <si>
    <t>Heavier 35.5" - 2x35gr  (Newport &amp; Newport 2.5)</t>
  </si>
  <si>
    <t>Standard 35.5" - 2x30gr  (Newport &amp; Newport 2.5)</t>
  </si>
  <si>
    <t>Heavier 35" - 2x35gr (Newport &amp; Newport 2.5)</t>
  </si>
  <si>
    <t>Standard 35" - 2x30gr  (Newport &amp; Newport 2.5)</t>
  </si>
  <si>
    <t>LOFT COLOUR</t>
  </si>
  <si>
    <t>BOUNCE COLOUR</t>
  </si>
  <si>
    <t>GRIND COLOUR</t>
  </si>
  <si>
    <t>BV WINGS COLOUR</t>
  </si>
  <si>
    <t>STAMPINGS</t>
  </si>
  <si>
    <t>TOE ENGRAVING</t>
  </si>
  <si>
    <t>CUSTOM FERRULE</t>
  </si>
  <si>
    <t>VOKEY
WEDGES PERSONA-LIZATION</t>
  </si>
  <si>
    <t>LASER ETCHING</t>
  </si>
  <si>
    <t>CHARACTERS AND/OR SYMBOLS COLOUR</t>
  </si>
  <si>
    <t>CHARACTERS AND/OR SYMBOLS</t>
  </si>
  <si>
    <t>Straight + Symbols (Mix. Colours - See Comments)</t>
  </si>
  <si>
    <t>Freestyle +  Symbols (Mix. Colours - See Comments)</t>
  </si>
  <si>
    <t>BV Wings</t>
  </si>
  <si>
    <t>BV Custom Wedges</t>
  </si>
  <si>
    <t>Up and Down</t>
  </si>
  <si>
    <t>Clover</t>
  </si>
  <si>
    <t>Tour Saw</t>
  </si>
  <si>
    <t>Delta Saw</t>
  </si>
  <si>
    <t>DECREASE OR INCREASE SWINGWEIGHT</t>
  </si>
  <si>
    <t>TOE ENGRAVING COLOURS</t>
  </si>
  <si>
    <t>CHARACTERS</t>
  </si>
  <si>
    <t>SW</t>
  </si>
  <si>
    <t>No change</t>
  </si>
  <si>
    <t>+1</t>
  </si>
  <si>
    <t>+2</t>
  </si>
  <si>
    <t>No color change</t>
  </si>
  <si>
    <t>Black/White</t>
  </si>
  <si>
    <t>White/Black</t>
  </si>
  <si>
    <t>Black/Gold</t>
  </si>
  <si>
    <t>Silver/Black</t>
  </si>
  <si>
    <t>Black/Black</t>
  </si>
  <si>
    <t>White/White</t>
  </si>
  <si>
    <t>BV Red, White and Blue*</t>
  </si>
  <si>
    <t>BV Pink*</t>
  </si>
  <si>
    <t>BV Turquoise*</t>
  </si>
  <si>
    <t>BV Blue and Yellow*</t>
  </si>
  <si>
    <t>BV Black*</t>
  </si>
  <si>
    <t>BV WINGS COLORS</t>
  </si>
  <si>
    <t>TOE ENVRAGING COLORS</t>
  </si>
  <si>
    <t>White/Red</t>
  </si>
  <si>
    <t>White/Blue</t>
  </si>
  <si>
    <t>Red/White</t>
  </si>
  <si>
    <t>Red/Black</t>
  </si>
  <si>
    <t>Black/Red</t>
  </si>
  <si>
    <t>Black/Blue</t>
  </si>
  <si>
    <t>Blue/White</t>
  </si>
  <si>
    <t>Blue/Black</t>
  </si>
  <si>
    <t>White/Gold</t>
  </si>
  <si>
    <t>Gold/Black</t>
  </si>
  <si>
    <t>Green/Gold</t>
  </si>
  <si>
    <t>Red/Red</t>
  </si>
  <si>
    <t>Blue/Blue</t>
  </si>
  <si>
    <t>Gold/Gold</t>
  </si>
  <si>
    <t>Green/Green</t>
  </si>
  <si>
    <t>Green/White</t>
  </si>
  <si>
    <t>BV Best In Class*</t>
  </si>
  <si>
    <t>No</t>
  </si>
  <si>
    <t>Black/Chrome*</t>
  </si>
  <si>
    <t>Mitsubishi Fubuki MV IR 50, 55, 60* (Graphite)</t>
  </si>
  <si>
    <t>Mitsubishi Fubuki MV IR 45 - Lady only* (Graphite)</t>
  </si>
  <si>
    <t>Mitsubishi Tensei CK Pro Orange 90 HY* - #4, #3, #2, #1</t>
  </si>
  <si>
    <t>Yes - See Comments</t>
  </si>
  <si>
    <t>T400 Graphite</t>
  </si>
  <si>
    <t>T400 Steel</t>
  </si>
  <si>
    <t>TSi2</t>
  </si>
  <si>
    <t>TSi1</t>
  </si>
  <si>
    <t>TSi3</t>
  </si>
  <si>
    <t>9°</t>
  </si>
  <si>
    <t>10°</t>
  </si>
  <si>
    <t>Project X LZ Onyx*</t>
  </si>
  <si>
    <t>NS Pro 950GH Neo</t>
  </si>
  <si>
    <t>Dynamic Gold Onyx*</t>
  </si>
  <si>
    <t>Project X LZ Onyx</t>
  </si>
  <si>
    <t>Graphite Design Tour AD DI-5* / Flex R2</t>
  </si>
  <si>
    <t>Graphite Design Tour AD IZ-85 Hybrid* - #4, #3, #2, #1</t>
  </si>
  <si>
    <t>Aldila Rogue Black 70 (130 MSI)</t>
  </si>
  <si>
    <t>Aldila Rogue Black 60 (130 MSI)</t>
  </si>
  <si>
    <t>KBS $-Taper Lite*</t>
  </si>
  <si>
    <t xml:space="preserve">Graphite Design Tour AD IZ-5* </t>
  </si>
  <si>
    <t>Graphite Design Tour AD IZ 6* / SR</t>
  </si>
  <si>
    <t>Graphite Design Tour AD IZ-6* / S, Xstiff</t>
  </si>
  <si>
    <t>Graphite Design Tour AD XC-7*</t>
  </si>
  <si>
    <t>Graphite Design Tour AD XC-8*</t>
  </si>
  <si>
    <t xml:space="preserve">Graphite Design Tour AD XC-5* </t>
  </si>
  <si>
    <t>Graphite Design Tour AD DI-5* / Flex R1, Stiff</t>
  </si>
  <si>
    <t>Graphite Design Tour AD DI-6*/ SR</t>
  </si>
  <si>
    <t>Graphite Design Tour AD DI-6*/ S, Xstiff</t>
  </si>
  <si>
    <t>Fujikura Speeder 661 Evolution VI</t>
  </si>
  <si>
    <t>Fujikura Speeder 757 Evolution VI</t>
  </si>
  <si>
    <t>Mitsubishi KuroKage Black DC 5th GEN SFW 50</t>
  </si>
  <si>
    <t>Mitsubishi KuroKage Black DC 5th GEN 55</t>
  </si>
  <si>
    <t>Project X Hzrdus Smoke Green 60 SB (6.5 TX only)*</t>
  </si>
  <si>
    <t>Project X Hzrdus Smoke Green 70 SB (6.5 TX only)*</t>
  </si>
  <si>
    <t>Tour Velvet 360° Flat Cap - White (T-Series/620/U-Series/SM8 STOCK Grip)</t>
  </si>
  <si>
    <t>Tour Velvet 360° Midsize - White Flat Cap</t>
  </si>
  <si>
    <t>Z-Grip No Cord</t>
  </si>
  <si>
    <t>-4 gr NEUTRAL - TSi3 (8gr)</t>
  </si>
  <si>
    <t>-2 gr NEUTRAL - TSi3 (10gr)</t>
  </si>
  <si>
    <t>+2 gr NEUTRAL - TSi3 (14gr)</t>
  </si>
  <si>
    <t>+4 gr NEUTRAL - TSi3 (16gr)</t>
  </si>
  <si>
    <t>-2 gr - H - TSi3 (10gr)</t>
  </si>
  <si>
    <t>-4 gr - H - TSi3 (8gr)</t>
  </si>
  <si>
    <t>+2 gr - H - TSi3 (14gr)</t>
  </si>
  <si>
    <t>+4 gr - H - TSi3 (16gr)</t>
  </si>
  <si>
    <t>-2 gr - T - TSi3 (10gr)</t>
  </si>
  <si>
    <t>-4 gr - T - TSi3 (8gr)</t>
  </si>
  <si>
    <t>+2 gr - T - TSi3 (14gr)</t>
  </si>
  <si>
    <t>+4 gr - T - TSi3 (16gr)</t>
  </si>
  <si>
    <t>Standard gr - T - TSi3 (12gr)</t>
  </si>
  <si>
    <t>Standard gr - H - TSi3 (12gr)</t>
  </si>
  <si>
    <t>Standard gr - NEUTRAL - TSi3 (12gr)</t>
  </si>
  <si>
    <t>Mitsubishi Tensei CK Pro Orange 90 HY</t>
  </si>
  <si>
    <t>Mitsubishi Tensei CK Pro Orange 80 HY</t>
  </si>
  <si>
    <t>Graphite Design Tour AD IZ-85 Hybrid*</t>
  </si>
  <si>
    <t>Mitsubishi Tensei CK Pro Orange 80 HY* - #4, #3, #2, #1</t>
  </si>
  <si>
    <t>+1.25" (T100/T100S/T200/T300/T400 Only)</t>
  </si>
  <si>
    <t>+1.5" (T100/T100S/T200/T300/T400 Only)</t>
  </si>
  <si>
    <t>+1.75" (T100/T100S/T200/T300/T400 Only)</t>
  </si>
  <si>
    <t>+2" (T100/T100S/T200/T300/T400 Only)</t>
  </si>
  <si>
    <t>Winn Excel Standard*</t>
  </si>
  <si>
    <t>Winn Excel Midsize*</t>
  </si>
  <si>
    <t>4° Up (T100/T100S/T200/T300/T400 Only)</t>
  </si>
  <si>
    <t>3° Up (T100/T100S/T200/T300/T400 Only)</t>
  </si>
  <si>
    <t>Z-Grip No Cord (Premium Driver &amp; Fairway STOCK Grip)</t>
  </si>
  <si>
    <t>KBS Tour FLT*</t>
  </si>
  <si>
    <t>Aldila Ascent UL 40 HY (Lady) - #4, #3, #2, #1</t>
  </si>
  <si>
    <t>Aldila Ascent UL 50 HY - #4, #3, #2, #1</t>
  </si>
  <si>
    <t>Mitsubishi KuroKage Black DC 5G 65 HY - #4, #3, #2, #1</t>
  </si>
  <si>
    <t>Mitsubishi Tensei AV Blue RAW 65 HY - #4, #3, #2, #1</t>
  </si>
  <si>
    <t>Mitsubishi Tensei AV Blue RAW 75 HY - #4, #3, #2, #1</t>
  </si>
  <si>
    <t>Mitsubishi Tensei AV White RAW 90 HY - #4, #3, #2, #1</t>
  </si>
  <si>
    <t>Mitsubishi Tensei AV White RAW 100 HY - #4, #3, #2, #1</t>
  </si>
  <si>
    <t>Mitsubishi Tensei CK Pro Blue 70 HY - #4, #3, #2, #1</t>
  </si>
  <si>
    <t>Mitsubishi Tensei CK Pro Blue 80 HY - #4, #3, #2, #1</t>
  </si>
  <si>
    <t>Project X Hzrdus Smoke Black RDX 80 HYB - #4, #3, #2, #1</t>
  </si>
  <si>
    <t>Project X Hzrdus Smoke Black RDX 90 HYB - #4, #3, #2, #1</t>
  </si>
  <si>
    <t>12° (TSi1 RH only)</t>
  </si>
  <si>
    <t>-1/64" = U.580 (equivalent Thickness -1 layer)</t>
  </si>
  <si>
    <t>-1/32" = U.600 (equivalent Thickness -2 layers)</t>
  </si>
  <si>
    <t>+1/64" (equivalent Thickness +1 layer)</t>
  </si>
  <si>
    <t>+1/32" (equivalent Thickness +2 layers)</t>
  </si>
  <si>
    <t>+3/64" (equivalent Thickness +3 layers)</t>
  </si>
  <si>
    <t>+1/16" ((equivalent Thickness +4 layer or Midsize)</t>
  </si>
  <si>
    <t>Standard (Thickness 1 layer)</t>
  </si>
  <si>
    <t>Aldila Ascent UL 35 (Lady)</t>
  </si>
  <si>
    <t>Aldila Ascent UL 40</t>
  </si>
  <si>
    <t>Fujikura Ventus Red Velocore 6*</t>
  </si>
  <si>
    <t>Fujikura Ventus Red Velocore 7*</t>
  </si>
  <si>
    <t>Fujikura Ventus Blue Velocore 6*</t>
  </si>
  <si>
    <t>Fujikura Ventus Blue Velocore 7*</t>
  </si>
  <si>
    <t>Fujikura Ventus Blue Velocore 8*</t>
  </si>
  <si>
    <t>Mitsubishi Diamana ZF Series 60*</t>
  </si>
  <si>
    <t>Mitsubishi Diamana ZF Series 70*</t>
  </si>
  <si>
    <t>Project X Hzrdus Smoke Blue RDX 60</t>
  </si>
  <si>
    <t>Project X Hzrdus Smoke Blue RDX 70</t>
  </si>
  <si>
    <t>Project X Even Flow Riptide CB 60*</t>
  </si>
  <si>
    <t>Project X Even Flow Riptide CB 50*</t>
  </si>
  <si>
    <t>Project X Even Flow Riptide 50*</t>
  </si>
  <si>
    <t>Project X Even Flow Riptide 60*</t>
  </si>
  <si>
    <t>HYBRID COMPOSITION</t>
  </si>
  <si>
    <t>18° (TSi2/3)</t>
  </si>
  <si>
    <t>20° (TSi1/3)</t>
  </si>
  <si>
    <t>21° (TSi2 only)</t>
  </si>
  <si>
    <t>23° (TSi1 only)</t>
  </si>
  <si>
    <t>24° (TSi2 only)</t>
  </si>
  <si>
    <t>26° (TSi1 only)</t>
  </si>
  <si>
    <t>29° (TSi1 RH only)</t>
  </si>
  <si>
    <t>Project X Hzrdus Smoke Black RDX 80 HYB*</t>
  </si>
  <si>
    <t>Project X Hzrdus Smoke Black RDX 90 HYB*</t>
  </si>
  <si>
    <t>Aldila Ascent UL 50 HY</t>
  </si>
  <si>
    <t>Aldila Ascent UL 40 HY (Lady)</t>
  </si>
  <si>
    <t>Mitsubishi KuroKage Black DC 45 HY (Lady)</t>
  </si>
  <si>
    <t>Mitsubishi Tensei AV Blue RAW 65 HY</t>
  </si>
  <si>
    <t>Mitsubishi Tensei AV Blue RAW 75 HY</t>
  </si>
  <si>
    <t>Mitsubishi Tensei AV White RAW 90 HY</t>
  </si>
  <si>
    <t>Mitsubishi Tensei AV White RAW 100 HY</t>
  </si>
  <si>
    <t>Mitsubishi KuroKage Black DC 40 HY (Lady) - #4, #3, #2, #1</t>
  </si>
  <si>
    <t>Mitsubishi KuroKage Black DC 5G 55 HY - #4, #3, #2, #1</t>
  </si>
  <si>
    <t>Mitsubishi KuroKage Black DC 5G 55 HY</t>
  </si>
  <si>
    <t>Mitsubishi KuroKage Black DC 5G 65 HY</t>
  </si>
  <si>
    <t>Standard  -  TSI1/2 (9gr)</t>
  </si>
  <si>
    <t>+2 gr -  TSi1/2 (11gr)</t>
  </si>
  <si>
    <t>+4 gr -  TSi1/2 (13gr)</t>
  </si>
  <si>
    <t>Tour Velvet 360° Lite Gray Flat Cap - Grey (TSi1 Driver/Fairway STOCK Grip)</t>
  </si>
  <si>
    <t>Tour Velvet 360° Lite+ Flat Dark Gray Cap - Grey (Tsi Hybrid/T400 STOCK Grip)</t>
  </si>
  <si>
    <t>Vokey Logo Tour Velvet 360 White Flat Cap*</t>
  </si>
  <si>
    <t>20° (TSi1 &amp; RH only)</t>
  </si>
  <si>
    <t>-4 gr - TSi2 (5gr)</t>
  </si>
  <si>
    <t>Fujikura Ventus Black Velocore 6*</t>
  </si>
  <si>
    <t>Fujikura Ventus Black Velocore 7*</t>
  </si>
  <si>
    <t>Fujikura Ventus Black Velocore 8*</t>
  </si>
  <si>
    <t>Phantom X11 (RH only)</t>
  </si>
  <si>
    <t>Phantom X11.5 (RH only)</t>
  </si>
  <si>
    <t>Phantom X5.5</t>
  </si>
  <si>
    <t>Matador Large - Black/Red</t>
  </si>
  <si>
    <t>Matador Large - Black/Silver</t>
  </si>
  <si>
    <t>23° (TSi1 &amp; RH only)</t>
  </si>
  <si>
    <t>U505</t>
  </si>
  <si>
    <t>#3 - 20° - T200</t>
  </si>
  <si>
    <t>#2 - 17° - T200</t>
  </si>
  <si>
    <t>Graphite Design Tour AD DI-95 Hybrid* - #4, #3, #2, #1</t>
  </si>
  <si>
    <t>#4 - 22° - T200</t>
  </si>
  <si>
    <t>Fujikura Ventus Blue Velocore 8 - #4, #3, #2, #1</t>
  </si>
  <si>
    <t>Fujikura Ventus Black Velocore 9 - #4, #3, #2, #1</t>
  </si>
  <si>
    <t>Fujikura Ventus Black Velocore 10 - #4, #3, #2, #1</t>
  </si>
  <si>
    <t>Graphite Design Tour AD IZ-95 Hybrid* - #4, #3, #2, #1</t>
  </si>
  <si>
    <t>#4 - 22° - U505</t>
  </si>
  <si>
    <t>#3 - 20° - U505</t>
  </si>
  <si>
    <t>#2 - 18° - U505</t>
  </si>
  <si>
    <t>#1 - 16° - U505</t>
  </si>
  <si>
    <t>Graphite Design Tour AD IZ-95 Hybrid*</t>
  </si>
  <si>
    <t>Graphite Design Tour AD DI-95 Hybrid*</t>
  </si>
  <si>
    <t>Fujikura Ventus Blue Velocore 8</t>
  </si>
  <si>
    <t>Fujikura Ventus Black Velocore 9</t>
  </si>
  <si>
    <t>Fujikura Ventus Black Velocore 10</t>
  </si>
  <si>
    <t>VA Composite Drago 55*</t>
  </si>
  <si>
    <t>VA Composite Drago 65*</t>
  </si>
  <si>
    <t>Graphite Design Tour AD HD-6*</t>
  </si>
  <si>
    <t>Graphite Design Tour AD HD-7*</t>
  </si>
  <si>
    <t>Graphite Design Tour AD HD-8*</t>
  </si>
  <si>
    <t>Dumina AutoFlex 305X</t>
  </si>
  <si>
    <t>Dumina AutoFlex 405</t>
  </si>
  <si>
    <t>Dumina AutoFlex 505</t>
  </si>
  <si>
    <t>Dumina AutoFlex 505X</t>
  </si>
  <si>
    <t>Dumina AutoFlex 505XX</t>
  </si>
  <si>
    <t>DRIVER &amp; FW FLEX</t>
  </si>
  <si>
    <t>Special Select</t>
  </si>
  <si>
    <t>Phantom X</t>
  </si>
  <si>
    <t>SM9 Tour Chrome</t>
  </si>
  <si>
    <t>SM9 Brushed Steel</t>
  </si>
  <si>
    <t>SM9 Jet Black</t>
  </si>
  <si>
    <t>SM9 Raw</t>
  </si>
  <si>
    <t>Pistolero Plus - Grey</t>
  </si>
  <si>
    <t>Pistolero Plus - 2022 - PHANTOM X STOCK GRIP</t>
  </si>
  <si>
    <t>Graphite Design Tour AD 75*</t>
  </si>
  <si>
    <t>Graphite Design Tour AD 85*</t>
  </si>
  <si>
    <t>Graphite Design Tour AD 95*</t>
  </si>
  <si>
    <t>Dumina AutoFlex 405X</t>
  </si>
  <si>
    <t>Dumina AutoFlex Fwy  305</t>
  </si>
  <si>
    <t>Dumina AutoFlex Fwy 405</t>
  </si>
  <si>
    <t>Dumina AutoFlex Fwy 505</t>
  </si>
  <si>
    <t>Dumina AutoFlex Fwy 505X</t>
  </si>
  <si>
    <t>Phantom X5S (RH only)</t>
  </si>
  <si>
    <t>Phantom X9 (RH only)</t>
  </si>
  <si>
    <t>Phantom X9.5 (RH only)</t>
  </si>
  <si>
    <t>Dumina AutoFlex 405 - #4, #3, #2, #1</t>
  </si>
  <si>
    <t>Dumina AutoFlex 405X - #4, #3, #2, #1</t>
  </si>
  <si>
    <t>Dumina AutoFlex 505 - #4, #3, #2, #1</t>
  </si>
  <si>
    <t>Dumina AutoFlex 505X - #4, #3, #2, #1</t>
  </si>
  <si>
    <t>Phantom X7.5 (RH only)</t>
  </si>
  <si>
    <t>Graphite Design Tour AD DI-8 Black*</t>
  </si>
  <si>
    <t>Graphite Design Tour AD DI-7 Black*</t>
  </si>
  <si>
    <t>Graphite Design Tour AD DI-6 Black*</t>
  </si>
  <si>
    <t>Graphite Design Tour AD MJ-5*</t>
  </si>
  <si>
    <t>Graphite Design Tour AD MJ-6*</t>
  </si>
  <si>
    <t>Graphite Design Tour AD UB-6*</t>
  </si>
  <si>
    <t>Graphite Design Tour AD UB-7*</t>
  </si>
  <si>
    <t>Graphite Design Tour AD UB-8*</t>
  </si>
  <si>
    <t>E-mail: southeurope_standard@acushnetgolf.com / nloffice@acushnetgolf.com / dach_service@acushnetgolf.com</t>
  </si>
  <si>
    <t>TSR2</t>
  </si>
  <si>
    <t>TSR3</t>
  </si>
  <si>
    <t>TSR4</t>
  </si>
  <si>
    <t>TSR2+</t>
  </si>
  <si>
    <t>Graphite Design Tour AD XC-6</t>
  </si>
  <si>
    <t>Graphite Design Tour AD UB-5*</t>
  </si>
  <si>
    <t>Mitsubishi Tensei 1K Black 65</t>
  </si>
  <si>
    <t>Mitsubishi Tensei 1K Black 75</t>
  </si>
  <si>
    <t>Mitsubishi Tensei 1K Black 85</t>
  </si>
  <si>
    <t>Project X Hzrdus Black 4G 60</t>
  </si>
  <si>
    <t>Project X Hzrdus Black 4G 70</t>
  </si>
  <si>
    <t>Project X Hzrdus Black 4G 80</t>
  </si>
  <si>
    <t>8° (TSR2/3/4 only)</t>
  </si>
  <si>
    <t>11° (TSR2/3 only)</t>
  </si>
  <si>
    <t>13.5° (TSR3 only)</t>
  </si>
  <si>
    <t>13° (TSR2+ only)</t>
  </si>
  <si>
    <t>16.5° (TSR2/3 only)</t>
  </si>
  <si>
    <t>18° (TSR2/3 only)</t>
  </si>
  <si>
    <t>15° (TSR2/3 only)</t>
  </si>
  <si>
    <t>21° (TSR2 only)</t>
  </si>
  <si>
    <t>-4gr NEUTRAL - TSR3 (4gr)</t>
  </si>
  <si>
    <t>-2 gr NEUTRAL - TSR3 (6gr)</t>
  </si>
  <si>
    <t>+2 gr NEUTRAL - TSR3 (10gr)</t>
  </si>
  <si>
    <t>+4 gr NEUTRAL - TSR3 (12gr)</t>
  </si>
  <si>
    <t>+6 gr NEUTRAL - TSR3 (14gr)</t>
  </si>
  <si>
    <t>-4 gr - H1 - TSR3 (8gr)</t>
  </si>
  <si>
    <t>-2 gr - H1 - TSR3 (6gr)</t>
  </si>
  <si>
    <t>Standard - H1 - TSR3 (8gr)</t>
  </si>
  <si>
    <t>+2 gr - H1 - TSR3 (10gr)</t>
  </si>
  <si>
    <t>+4 gr - H1 - TSR3 (12gr)</t>
  </si>
  <si>
    <t>+6 gr - H1 - TSR3 (14gr)</t>
  </si>
  <si>
    <t>-4 gr - H2 - TSR3 (8gr)</t>
  </si>
  <si>
    <t>-2 gr - H2 - TSR3 (6gr)</t>
  </si>
  <si>
    <t>Standard gr - H2 - TSR3 (8gr)</t>
  </si>
  <si>
    <t>+2 gr - H2 - TSR3 (10gr)</t>
  </si>
  <si>
    <t>+4 gr - H2 - TSR3 (12gr)</t>
  </si>
  <si>
    <t>+6 gr - H2 - TSR3 (14gr)</t>
  </si>
  <si>
    <t>-4 gr - T1 - TSR3 (8gr)</t>
  </si>
  <si>
    <t>-2 gr - T1 - TSR3 (6gr)</t>
  </si>
  <si>
    <t>Standard gr - T1 - TSR3 (8gr)</t>
  </si>
  <si>
    <t>+2 gr - T1 - TSR3 (10gr)</t>
  </si>
  <si>
    <t>+4 gr - T1 - TSR3 (12gr)</t>
  </si>
  <si>
    <t>-4 gr - T2 - TSR3 (8gr)</t>
  </si>
  <si>
    <t>+6 gr - T1 - TSR3 (14gr)</t>
  </si>
  <si>
    <t>-2 gr - T2 - TSR3 (6gr)</t>
  </si>
  <si>
    <t>Standard gr - T2 - TSR3 (8gr)</t>
  </si>
  <si>
    <t>+2 gr - T2 - TSR3 (10gr)</t>
  </si>
  <si>
    <t>+4 gr - T2 - TSR3 (12gr)</t>
  </si>
  <si>
    <t>+6 gr - T2 - TSR3 (14gr)</t>
  </si>
  <si>
    <t>-6 gr - TSR2/2+ (3gr)</t>
  </si>
  <si>
    <t>+6 gr -  TSR2/2+ (15gr)</t>
  </si>
  <si>
    <t>-6 gr - TSR2 (3gr)</t>
  </si>
  <si>
    <t>-4 gr - TSi1/TSR2 (5gr)</t>
  </si>
  <si>
    <t>-2 gr - TSi1/TSR2 (7gr)</t>
  </si>
  <si>
    <t>Standard  -  TSi1/TSR2 (9gr)</t>
  </si>
  <si>
    <t>-4 gr - TSi1/ TSR2/2+ (5gr)</t>
  </si>
  <si>
    <t>-2 gr - TSi1/ TSR2/2+ (7gr)</t>
  </si>
  <si>
    <t>Standard  -  TSi1/ TSR2/2+(9gr)</t>
  </si>
  <si>
    <t>+2 gr -  TSi1/ TSR2/2+ (11gr)</t>
  </si>
  <si>
    <t>+4 gr -  TSi1/ TSR2/2+ (13gr)</t>
  </si>
  <si>
    <t>+2 gr - TSi1/TSR2 (11gr)</t>
  </si>
  <si>
    <t>+4 gr - TSi1/TSR2 (13gr)</t>
  </si>
  <si>
    <t>+6 gr - TSR2 (15gr)</t>
  </si>
  <si>
    <t>-4 gr - TSR4 (3gr Front + 7gr Back)</t>
  </si>
  <si>
    <t>-4 gr - TSR4 (7gr Front + 3gr Back)</t>
  </si>
  <si>
    <t>-2 gr - TSR4 (9gr Front + 3gr Back)</t>
  </si>
  <si>
    <t>-2 gr - TSR4 (3gr Front + 9gr Back)</t>
  </si>
  <si>
    <t>Standard - TSR4 (11gr Front + 3gr Back)</t>
  </si>
  <si>
    <t>Standard - TSR4 (3gr Front + 11gr Back)</t>
  </si>
  <si>
    <t>+2 gr - TSR4 (11gr Front + 5gr Back)</t>
  </si>
  <si>
    <t>+2 gr - TSR4 (5gr Front + 11gr Back)</t>
  </si>
  <si>
    <t>+4 gr - TSR4 (13gr Front + 5gr Back)</t>
  </si>
  <si>
    <t>+4 gr - TSR4 (5gr Front + 13gr Back)</t>
  </si>
  <si>
    <t>+6 gr - TSR4 (15gr Front + 5gr Back)</t>
  </si>
  <si>
    <t>+6 gr - TSR4 (5gr Front + 15gr Back)</t>
  </si>
  <si>
    <t>-2 gr - TSi1/2 (7gr)</t>
  </si>
  <si>
    <t>-4gr NEUTRAL - TSR3 (9gr)</t>
  </si>
  <si>
    <t>-2 gr NEUTRAL - TSR3 (11gr)</t>
  </si>
  <si>
    <t>Standard NEUTRAL - TSR3 (13gr)</t>
  </si>
  <si>
    <t>+2 gr NEUTRAL - TSR3 (15gr)</t>
  </si>
  <si>
    <t>+4 gr NEUTRAL - TSR3 (17gr)</t>
  </si>
  <si>
    <t>+6 gr NEUTRAL - TSR3 (19gr)</t>
  </si>
  <si>
    <t>-4 gr - H1 - TSR3 (9gr)</t>
  </si>
  <si>
    <t>-2 gr - H1 - TSR3 (11gr)</t>
  </si>
  <si>
    <t>Standard - H1 - TSR3 (13gr)</t>
  </si>
  <si>
    <t>+2 gr - H1 - TSR3 (15gr)</t>
  </si>
  <si>
    <t>+4 gr - H1 - TSR3 (17gr)</t>
  </si>
  <si>
    <t>+6 gr - H1 - TSR3 (19gr)</t>
  </si>
  <si>
    <t>-4 gr - H2 - TSR3 (9gr)</t>
  </si>
  <si>
    <t>-2 gr - H2 - TSR3 (11gr)</t>
  </si>
  <si>
    <t>Standard gr - H2 - TSR3 (13gr)</t>
  </si>
  <si>
    <t>+2 gr - H2 - TSR3 (15gr)</t>
  </si>
  <si>
    <t>+4 gr - H2 - TSR3 (17gr)</t>
  </si>
  <si>
    <t>+6 gr - H2 - TSR3 (19gr)</t>
  </si>
  <si>
    <t>-4 gr - T1 - TSR3 (9gr)</t>
  </si>
  <si>
    <t>-2 gr - T1 - TSR3 (11gr)</t>
  </si>
  <si>
    <t>Standard gr - T1 - TSR3 (13gr)</t>
  </si>
  <si>
    <t>+2 gr - T1 - TSR3 (15gr)</t>
  </si>
  <si>
    <t>+4 gr - T1 - TSR3 (17gr)</t>
  </si>
  <si>
    <t>+6 gr - T1 - TSR3 (19gr)</t>
  </si>
  <si>
    <t>-4 gr - T2 - TSR3 (9gr)</t>
  </si>
  <si>
    <t>-2 gr - T2 - TSR3 (11gr)</t>
  </si>
  <si>
    <t>Standard gr - T2 - TSR3 (13gr)</t>
  </si>
  <si>
    <t>+2 gr - T2 - TSR3 (15gr)</t>
  </si>
  <si>
    <t>+4 gr - T2 - TSR3 (17gr)</t>
  </si>
  <si>
    <t>+6 gr - T2 - TSR3 (19gr)</t>
  </si>
  <si>
    <t>Project X Hzrdus Red CB 40 (Lady)</t>
  </si>
  <si>
    <t>Project X Hzrdus Red CB 50</t>
  </si>
  <si>
    <t>Project X Hzrdus Red CB 60</t>
  </si>
  <si>
    <t>Tour Velvet 360 No Fill Flat Cap (TSR Stock Grip)</t>
  </si>
  <si>
    <t>Tour Velvet 360° - Grey Flat Cap</t>
  </si>
  <si>
    <t>KBS Tour Lite</t>
  </si>
  <si>
    <t>Mitsubishi Tensei AV Xlink Blue 65</t>
  </si>
  <si>
    <t>Mitsubishi Tensei AV Xlink Blue 75</t>
  </si>
  <si>
    <t>Mitsubishi Tensei AV Xlink Blue 55 SFW</t>
  </si>
  <si>
    <t>Standard NEUTRAL - TSR3 (8gr)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</si>
</sst>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\ ??/16"/>
    <numFmt numFmtId="173" formatCode="[$-809]d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_€"/>
    <numFmt numFmtId="179" formatCode="[$-40C]dddd\ d\ mmmm\ yyyy"/>
    <numFmt numFmtId="180" formatCode="#,##0.00\ &quot;€&quot;"/>
    <numFmt numFmtId="181" formatCode="00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name val="Arial"/>
      <family val="2"/>
    </font>
    <font>
      <b/>
      <sz val="8"/>
      <color indexed="10"/>
      <name val="Calibri"/>
      <family val="2"/>
    </font>
    <font>
      <b/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b/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b/>
      <sz val="10"/>
      <color indexed="10"/>
      <name val="Calibri"/>
      <family val="2"/>
    </font>
    <font>
      <b/>
      <sz val="1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20"/>
      <color indexed="10"/>
      <name val="Calibri"/>
      <family val="2"/>
    </font>
    <font>
      <sz val="8"/>
      <color indexed="8"/>
      <name val="Calibri"/>
      <family val="2"/>
    </font>
    <font>
      <b/>
      <sz val="10"/>
      <color indexed="63"/>
      <name val="Calibri"/>
      <family val="2"/>
    </font>
    <font>
      <b/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20"/>
      <name val="Calibri"/>
      <family val="2"/>
    </font>
    <font>
      <sz val="10"/>
      <color indexed="9"/>
      <name val="Calibri"/>
      <family val="2"/>
    </font>
    <font>
      <b/>
      <sz val="15"/>
      <name val="Calibri"/>
      <family val="2"/>
    </font>
    <font>
      <b/>
      <sz val="15"/>
      <color indexed="8"/>
      <name val="Calibri"/>
      <family val="2"/>
    </font>
    <font>
      <b/>
      <sz val="2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  <font>
      <b/>
      <sz val="8"/>
      <color rgb="FFFF0000"/>
      <name val="Calibri"/>
      <family val="2"/>
    </font>
    <font>
      <b/>
      <sz val="10"/>
      <color theme="1"/>
      <name val="Calibri"/>
      <family val="2"/>
    </font>
    <font>
      <b/>
      <sz val="11"/>
      <color theme="1" tint="0.24998000264167786"/>
      <name val="Calibri"/>
      <family val="2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b/>
      <sz val="10"/>
      <color theme="1" tint="0.24998000264167786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10"/>
      <color theme="1" tint="0.34999001026153564"/>
      <name val="Calibri"/>
      <family val="2"/>
    </font>
    <font>
      <b/>
      <sz val="15"/>
      <color theme="1"/>
      <name val="Calibri"/>
      <family val="2"/>
    </font>
    <font>
      <sz val="10"/>
      <color theme="0"/>
      <name val="Calibri"/>
      <family val="2"/>
    </font>
    <font>
      <b/>
      <sz val="12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>
        <bgColor theme="0" tint="-0.24997000396251678"/>
      </patternFill>
    </fill>
    <fill>
      <patternFill patternType="lightUp"/>
    </fill>
    <fill>
      <patternFill patternType="solid">
        <fgColor rgb="FF00B0F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lightUp">
        <bgColor theme="0" tint="-0.4999699890613556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rgb="FF00B0F0"/>
      </bottom>
    </border>
    <border>
      <left>
        <color indexed="63"/>
      </left>
      <right>
        <color indexed="63"/>
      </right>
      <top>
        <color indexed="63"/>
      </top>
      <bottom style="medium">
        <color rgb="FF00B0F0"/>
      </bottom>
    </border>
    <border>
      <left>
        <color indexed="63"/>
      </left>
      <right>
        <color indexed="63"/>
      </right>
      <top style="medium">
        <color rgb="FF00B0F0"/>
      </top>
      <bottom>
        <color indexed="63"/>
      </bottom>
    </border>
    <border>
      <left/>
      <right/>
      <top/>
      <bottom style="medium"/>
    </border>
    <border>
      <left style="medium">
        <color rgb="FF00B0F0"/>
      </left>
      <right style="medium">
        <color rgb="FF00B0F0"/>
      </right>
      <top style="thick">
        <color rgb="FF00B0F0"/>
      </top>
      <bottom style="medium">
        <color rgb="FF00B0F0"/>
      </bottom>
    </border>
    <border>
      <left style="medium">
        <color rgb="FF00B0F0"/>
      </left>
      <right/>
      <top style="medium">
        <color rgb="FF00B0F0"/>
      </top>
      <bottom style="medium">
        <color rgb="FF00B0F0"/>
      </bottom>
    </border>
    <border>
      <left/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/>
      <top style="thick">
        <color rgb="FF00B0F0"/>
      </top>
      <bottom style="medium">
        <color rgb="FF00B0F0"/>
      </bottom>
    </border>
    <border>
      <left/>
      <right/>
      <top style="thick">
        <color rgb="FF00B0F0"/>
      </top>
      <bottom style="medium">
        <color rgb="FF00B0F0"/>
      </bottom>
    </border>
    <border>
      <left/>
      <right style="medium">
        <color rgb="FF00B0F0"/>
      </right>
      <top style="thick">
        <color rgb="FF00B0F0"/>
      </top>
      <bottom style="medium">
        <color rgb="FF00B0F0"/>
      </bottom>
    </border>
    <border>
      <left/>
      <right/>
      <top style="medium">
        <color rgb="FF00B0F0"/>
      </top>
      <bottom style="medium">
        <color rgb="FF00B0F0"/>
      </bottom>
    </border>
    <border>
      <left style="medium">
        <color rgb="FF00B0F0"/>
      </left>
      <right/>
      <top style="medium">
        <color rgb="FF00B0F0"/>
      </top>
      <bottom style="thick">
        <color rgb="FF00B0F0"/>
      </bottom>
    </border>
    <border>
      <left/>
      <right/>
      <top style="medium">
        <color rgb="FF00B0F0"/>
      </top>
      <bottom style="thick">
        <color rgb="FF00B0F0"/>
      </bottom>
    </border>
    <border>
      <left/>
      <right style="medium">
        <color rgb="FF00B0F0"/>
      </right>
      <top style="medium">
        <color rgb="FF00B0F0"/>
      </top>
      <bottom style="thick">
        <color rgb="FF00B0F0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medium">
        <color theme="1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medium">
        <color theme="1"/>
      </right>
      <top style="thin">
        <color theme="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08">
    <xf numFmtId="0" fontId="0" fillId="0" borderId="0" xfId="0" applyFont="1" applyAlignment="1">
      <alignment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>
      <alignment/>
    </xf>
    <xf numFmtId="0" fontId="29" fillId="33" borderId="0" xfId="0" applyFont="1" applyFill="1" applyAlignment="1">
      <alignment horizontal="left"/>
    </xf>
    <xf numFmtId="0" fontId="29" fillId="0" borderId="0" xfId="0" applyFont="1" applyFill="1" applyAlignment="1" applyProtection="1">
      <alignment horizontal="left"/>
      <protection/>
    </xf>
    <xf numFmtId="0" fontId="27" fillId="33" borderId="0" xfId="0" applyFont="1" applyFill="1" applyAlignment="1">
      <alignment horizontal="left"/>
    </xf>
    <xf numFmtId="0" fontId="27" fillId="0" borderId="0" xfId="0" applyFont="1" applyFill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64" fillId="34" borderId="11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Alignment="1">
      <alignment/>
    </xf>
    <xf numFmtId="0" fontId="32" fillId="0" borderId="0" xfId="0" applyFont="1" applyFill="1" applyAlignment="1" applyProtection="1">
      <alignment horizontal="left"/>
      <protection/>
    </xf>
    <xf numFmtId="0" fontId="65" fillId="35" borderId="11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 horizontal="left"/>
    </xf>
    <xf numFmtId="0" fontId="27" fillId="36" borderId="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32" fillId="0" borderId="0" xfId="0" applyFont="1" applyFill="1" applyBorder="1" applyAlignment="1" applyProtection="1">
      <alignment/>
      <protection/>
    </xf>
    <xf numFmtId="0" fontId="32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27" fillId="37" borderId="0" xfId="0" applyFont="1" applyFill="1" applyBorder="1" applyAlignment="1" applyProtection="1">
      <alignment horizontal="left" vertical="center"/>
      <protection hidden="1"/>
    </xf>
    <xf numFmtId="0" fontId="66" fillId="37" borderId="0" xfId="0" applyFont="1" applyFill="1" applyBorder="1" applyAlignment="1" applyProtection="1">
      <alignment horizontal="left" vertical="center"/>
      <protection hidden="1"/>
    </xf>
    <xf numFmtId="0" fontId="27" fillId="37" borderId="0" xfId="0" applyFont="1" applyFill="1" applyAlignment="1">
      <alignment vertical="center"/>
    </xf>
    <xf numFmtId="0" fontId="27" fillId="37" borderId="0" xfId="0" applyFont="1" applyFill="1" applyAlignment="1">
      <alignment/>
    </xf>
    <xf numFmtId="0" fontId="66" fillId="38" borderId="0" xfId="0" applyFont="1" applyFill="1" applyBorder="1" applyAlignment="1" applyProtection="1">
      <alignment horizontal="left" vertical="center"/>
      <protection hidden="1"/>
    </xf>
    <xf numFmtId="0" fontId="66" fillId="37" borderId="0" xfId="0" applyFont="1" applyFill="1" applyBorder="1" applyAlignment="1" applyProtection="1" quotePrefix="1">
      <alignment horizontal="left" vertical="center"/>
      <protection hidden="1"/>
    </xf>
    <xf numFmtId="2" fontId="66" fillId="37" borderId="0" xfId="0" applyNumberFormat="1" applyFont="1" applyFill="1" applyBorder="1" applyAlignment="1" applyProtection="1">
      <alignment horizontal="left" vertical="center"/>
      <protection hidden="1"/>
    </xf>
    <xf numFmtId="0" fontId="0" fillId="37" borderId="0" xfId="0" applyFill="1" applyAlignment="1">
      <alignment vertical="center"/>
    </xf>
    <xf numFmtId="2" fontId="66" fillId="37" borderId="0" xfId="0" applyNumberFormat="1" applyFont="1" applyFill="1" applyBorder="1" applyAlignment="1">
      <alignment horizontal="left" vertical="center"/>
    </xf>
    <xf numFmtId="0" fontId="27" fillId="37" borderId="0" xfId="0" applyNumberFormat="1" applyFont="1" applyFill="1" applyBorder="1" applyAlignment="1" applyProtection="1">
      <alignment horizontal="left" vertical="center"/>
      <protection hidden="1"/>
    </xf>
    <xf numFmtId="180" fontId="66" fillId="37" borderId="0" xfId="0" applyNumberFormat="1" applyFont="1" applyFill="1" applyBorder="1" applyAlignment="1" applyProtection="1">
      <alignment horizontal="left" vertical="center"/>
      <protection hidden="1"/>
    </xf>
    <xf numFmtId="0" fontId="27" fillId="37" borderId="0" xfId="0" applyFont="1" applyFill="1" applyBorder="1" applyAlignment="1">
      <alignment vertical="center"/>
    </xf>
    <xf numFmtId="0" fontId="66" fillId="37" borderId="0" xfId="0" applyFont="1" applyFill="1" applyAlignment="1">
      <alignment vertical="center"/>
    </xf>
    <xf numFmtId="0" fontId="0" fillId="37" borderId="0" xfId="0" applyFill="1" applyAlignment="1">
      <alignment/>
    </xf>
    <xf numFmtId="0" fontId="27" fillId="37" borderId="0" xfId="0" applyFont="1" applyFill="1" applyBorder="1" applyAlignment="1" applyProtection="1" quotePrefix="1">
      <alignment horizontal="left" vertical="center"/>
      <protection hidden="1"/>
    </xf>
    <xf numFmtId="2" fontId="66" fillId="37" borderId="0" xfId="0" applyNumberFormat="1" applyFont="1" applyFill="1" applyAlignment="1" quotePrefix="1">
      <alignment horizontal="left" vertical="center"/>
    </xf>
    <xf numFmtId="2" fontId="66" fillId="37" borderId="0" xfId="0" applyNumberFormat="1" applyFont="1" applyFill="1" applyBorder="1" applyAlignment="1" quotePrefix="1">
      <alignment horizontal="left" vertical="center"/>
    </xf>
    <xf numFmtId="0" fontId="27" fillId="37" borderId="0" xfId="0" applyFont="1" applyFill="1" applyBorder="1" applyAlignment="1">
      <alignment horizontal="left" vertical="center"/>
    </xf>
    <xf numFmtId="2" fontId="66" fillId="37" borderId="0" xfId="0" applyNumberFormat="1" applyFont="1" applyFill="1" applyBorder="1" applyAlignment="1" applyProtection="1" quotePrefix="1">
      <alignment horizontal="left" vertical="center"/>
      <protection hidden="1"/>
    </xf>
    <xf numFmtId="0" fontId="66" fillId="37" borderId="0" xfId="0" applyFont="1" applyFill="1" applyBorder="1" applyAlignment="1">
      <alignment vertical="center"/>
    </xf>
    <xf numFmtId="0" fontId="66" fillId="37" borderId="0" xfId="0" applyFont="1" applyFill="1" applyBorder="1" applyAlignment="1">
      <alignment horizontal="left" vertical="center"/>
    </xf>
    <xf numFmtId="172" fontId="27" fillId="37" borderId="0" xfId="0" applyNumberFormat="1" applyFont="1" applyFill="1" applyBorder="1" applyAlignment="1" applyProtection="1" quotePrefix="1">
      <alignment horizontal="left" vertical="center"/>
      <protection hidden="1"/>
    </xf>
    <xf numFmtId="13" fontId="27" fillId="37" borderId="0" xfId="0" applyNumberFormat="1" applyFont="1" applyFill="1" applyBorder="1" applyAlignment="1" applyProtection="1" quotePrefix="1">
      <alignment horizontal="left" vertical="center"/>
      <protection hidden="1"/>
    </xf>
    <xf numFmtId="13" fontId="27" fillId="37" borderId="0" xfId="0" applyNumberFormat="1" applyFont="1" applyFill="1" applyBorder="1" applyAlignment="1" applyProtection="1">
      <alignment horizontal="left" vertical="center"/>
      <protection hidden="1"/>
    </xf>
    <xf numFmtId="0" fontId="31" fillId="37" borderId="0" xfId="0" applyFont="1" applyFill="1" applyAlignment="1">
      <alignment vertical="center"/>
    </xf>
    <xf numFmtId="0" fontId="31" fillId="37" borderId="0" xfId="0" applyFont="1" applyFill="1" applyAlignment="1">
      <alignment/>
    </xf>
    <xf numFmtId="180" fontId="6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left"/>
      <protection/>
    </xf>
    <xf numFmtId="180" fontId="64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 horizontal="center" vertical="center"/>
      <protection/>
    </xf>
    <xf numFmtId="180" fontId="27" fillId="33" borderId="0" xfId="0" applyNumberFormat="1" applyFont="1" applyFill="1" applyAlignment="1">
      <alignment/>
    </xf>
    <xf numFmtId="0" fontId="27" fillId="37" borderId="0" xfId="0" applyFont="1" applyFill="1" applyBorder="1" applyAlignment="1" applyProtection="1">
      <alignment horizontal="left"/>
      <protection hidden="1"/>
    </xf>
    <xf numFmtId="9" fontId="27" fillId="37" borderId="0" xfId="0" applyNumberFormat="1" applyFont="1" applyFill="1" applyBorder="1" applyAlignment="1" applyProtection="1">
      <alignment horizontal="left"/>
      <protection hidden="1"/>
    </xf>
    <xf numFmtId="0" fontId="67" fillId="39" borderId="11" xfId="0" applyFont="1" applyFill="1" applyBorder="1" applyAlignment="1" applyProtection="1">
      <alignment horizontal="center" vertical="center" shrinkToFit="1"/>
      <protection/>
    </xf>
    <xf numFmtId="180" fontId="66" fillId="0" borderId="11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>
      <alignment horizontal="left"/>
    </xf>
    <xf numFmtId="180" fontId="27" fillId="0" borderId="0" xfId="0" applyNumberFormat="1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29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 horizontal="left"/>
    </xf>
    <xf numFmtId="49" fontId="27" fillId="37" borderId="0" xfId="0" applyNumberFormat="1" applyFont="1" applyFill="1" applyBorder="1" applyAlignment="1" applyProtection="1">
      <alignment horizontal="left" vertical="center"/>
      <protection hidden="1"/>
    </xf>
    <xf numFmtId="180" fontId="3" fillId="0" borderId="0" xfId="0" applyNumberFormat="1" applyFont="1" applyFill="1" applyBorder="1" applyAlignment="1" applyProtection="1">
      <alignment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 hidden="1"/>
    </xf>
    <xf numFmtId="9" fontId="27" fillId="0" borderId="0" xfId="0" applyNumberFormat="1" applyFont="1" applyFill="1" applyBorder="1" applyAlignment="1" applyProtection="1">
      <alignment horizontal="left"/>
      <protection hidden="1"/>
    </xf>
    <xf numFmtId="0" fontId="66" fillId="0" borderId="0" xfId="0" applyFont="1" applyFill="1" applyBorder="1" applyAlignment="1" applyProtection="1">
      <alignment horizontal="left" vertical="center"/>
      <protection hidden="1"/>
    </xf>
    <xf numFmtId="0" fontId="2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7" fillId="0" borderId="0" xfId="0" applyFont="1" applyFill="1" applyBorder="1" applyAlignment="1" applyProtection="1">
      <alignment horizontal="left"/>
      <protection hidden="1"/>
    </xf>
    <xf numFmtId="2" fontId="66" fillId="0" borderId="0" xfId="0" applyNumberFormat="1" applyFont="1" applyFill="1" applyBorder="1" applyAlignment="1" applyProtection="1">
      <alignment horizontal="left" vertical="center"/>
      <protection hidden="1"/>
    </xf>
    <xf numFmtId="0" fontId="27" fillId="0" borderId="0" xfId="0" applyFont="1" applyFill="1" applyBorder="1" applyAlignment="1">
      <alignment vertical="center"/>
    </xf>
    <xf numFmtId="2" fontId="66" fillId="0" borderId="0" xfId="0" applyNumberFormat="1" applyFont="1" applyFill="1" applyAlignment="1">
      <alignment horizontal="left" vertical="center"/>
    </xf>
    <xf numFmtId="180" fontId="66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>
      <alignment vertical="center"/>
    </xf>
    <xf numFmtId="0" fontId="31" fillId="0" borderId="0" xfId="0" applyFont="1" applyFill="1" applyAlignment="1">
      <alignment vertical="center"/>
    </xf>
    <xf numFmtId="180" fontId="66" fillId="0" borderId="0" xfId="0" applyNumberFormat="1" applyFont="1" applyFill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33" borderId="0" xfId="0" applyFont="1" applyFill="1" applyAlignment="1" applyProtection="1">
      <alignment horizontal="left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left" vertical="center"/>
      <protection hidden="1"/>
    </xf>
    <xf numFmtId="0" fontId="68" fillId="0" borderId="0" xfId="0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vertical="center" wrapText="1" shrinkToFit="1"/>
      <protection/>
    </xf>
    <xf numFmtId="0" fontId="64" fillId="0" borderId="0" xfId="0" applyFont="1" applyFill="1" applyBorder="1" applyAlignment="1" applyProtection="1">
      <alignment horizontal="center" vertical="center" wrapText="1" shrinkToFit="1"/>
      <protection/>
    </xf>
    <xf numFmtId="0" fontId="27" fillId="0" borderId="0" xfId="0" applyFont="1" applyFill="1" applyBorder="1" applyAlignment="1" applyProtection="1">
      <alignment vertical="center" wrapText="1" shrinkToFit="1"/>
      <protection/>
    </xf>
    <xf numFmtId="0" fontId="64" fillId="0" borderId="0" xfId="0" applyFont="1" applyFill="1" applyBorder="1" applyAlignment="1" applyProtection="1">
      <alignment vertical="center" shrinkToFit="1"/>
      <protection/>
    </xf>
    <xf numFmtId="0" fontId="27" fillId="37" borderId="0" xfId="0" applyFont="1" applyFill="1" applyBorder="1" applyAlignment="1" applyProtection="1">
      <alignment horizontal="left" vertical="center" wrapText="1"/>
      <protection hidden="1"/>
    </xf>
    <xf numFmtId="49" fontId="27" fillId="37" borderId="0" xfId="0" applyNumberFormat="1" applyFont="1" applyFill="1" applyAlignment="1">
      <alignment horizontal="left"/>
    </xf>
    <xf numFmtId="49" fontId="27" fillId="37" borderId="0" xfId="0" applyNumberFormat="1" applyFont="1" applyFill="1" applyAlignment="1">
      <alignment/>
    </xf>
    <xf numFmtId="0" fontId="64" fillId="40" borderId="12" xfId="0" applyFont="1" applyFill="1" applyBorder="1" applyAlignment="1" applyProtection="1">
      <alignment horizontal="center" vertical="center" wrapText="1" shrinkToFit="1"/>
      <protection/>
    </xf>
    <xf numFmtId="0" fontId="64" fillId="40" borderId="13" xfId="0" applyFont="1" applyFill="1" applyBorder="1" applyAlignment="1" applyProtection="1">
      <alignment horizontal="center" vertical="center" wrapText="1" shrinkToFit="1"/>
      <protection/>
    </xf>
    <xf numFmtId="180" fontId="66" fillId="0" borderId="14" xfId="0" applyNumberFormat="1" applyFont="1" applyFill="1" applyBorder="1" applyAlignment="1" applyProtection="1">
      <alignment horizontal="center" vertical="center"/>
      <protection/>
    </xf>
    <xf numFmtId="0" fontId="64" fillId="0" borderId="15" xfId="0" applyFont="1" applyFill="1" applyBorder="1" applyAlignment="1" applyProtection="1">
      <alignment horizontal="center" vertical="center" shrinkToFit="1"/>
      <protection/>
    </xf>
    <xf numFmtId="0" fontId="27" fillId="33" borderId="0" xfId="0" applyFont="1" applyFill="1" applyBorder="1" applyAlignment="1">
      <alignment/>
    </xf>
    <xf numFmtId="180" fontId="66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16" xfId="0" applyFont="1" applyFill="1" applyBorder="1" applyAlignment="1" applyProtection="1">
      <alignment horizontal="center" vertical="center" shrinkToFi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 shrinkToFit="1"/>
      <protection/>
    </xf>
    <xf numFmtId="180" fontId="69" fillId="41" borderId="0" xfId="0" applyNumberFormat="1" applyFont="1" applyFill="1" applyBorder="1" applyAlignment="1" applyProtection="1">
      <alignment horizontal="center" vertical="center"/>
      <protection/>
    </xf>
    <xf numFmtId="180" fontId="64" fillId="42" borderId="10" xfId="0" applyNumberFormat="1" applyFont="1" applyFill="1" applyBorder="1" applyAlignment="1" applyProtection="1">
      <alignment horizontal="center" vertical="center" shrinkToFit="1"/>
      <protection/>
    </xf>
    <xf numFmtId="180" fontId="64" fillId="0" borderId="0" xfId="0" applyNumberFormat="1" applyFont="1" applyFill="1" applyBorder="1" applyAlignment="1" applyProtection="1">
      <alignment vertical="center" shrinkToFit="1"/>
      <protection/>
    </xf>
    <xf numFmtId="180" fontId="64" fillId="15" borderId="0" xfId="0" applyNumberFormat="1" applyFont="1" applyFill="1" applyBorder="1" applyAlignment="1" applyProtection="1">
      <alignment horizontal="center" vertical="center" shrinkToFit="1"/>
      <protection/>
    </xf>
    <xf numFmtId="0" fontId="27" fillId="0" borderId="0" xfId="0" applyFont="1" applyFill="1" applyBorder="1" applyAlignment="1" applyProtection="1">
      <alignment vertical="center" shrinkToFit="1"/>
      <protection/>
    </xf>
    <xf numFmtId="0" fontId="70" fillId="0" borderId="0" xfId="0" applyFont="1" applyFill="1" applyBorder="1" applyAlignment="1" applyProtection="1">
      <alignment horizontal="center" vertical="center" shrinkToFit="1"/>
      <protection/>
    </xf>
    <xf numFmtId="2" fontId="27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 shrinkToFit="1"/>
      <protection/>
    </xf>
    <xf numFmtId="180" fontId="64" fillId="42" borderId="0" xfId="0" applyNumberFormat="1" applyFont="1" applyFill="1" applyBorder="1" applyAlignment="1" applyProtection="1">
      <alignment horizontal="center" vertical="center" shrinkToFit="1"/>
      <protection/>
    </xf>
    <xf numFmtId="180" fontId="64" fillId="0" borderId="0" xfId="0" applyNumberFormat="1" applyFont="1" applyFill="1" applyBorder="1" applyAlignment="1" applyProtection="1">
      <alignment horizontal="center" vertical="center" shrinkToFit="1"/>
      <protection/>
    </xf>
    <xf numFmtId="13" fontId="27" fillId="0" borderId="0" xfId="0" applyNumberFormat="1" applyFont="1" applyFill="1" applyBorder="1" applyAlignment="1" applyProtection="1">
      <alignment vertical="center" shrinkToFit="1"/>
      <protection/>
    </xf>
    <xf numFmtId="3" fontId="64" fillId="42" borderId="10" xfId="0" applyNumberFormat="1" applyFont="1" applyFill="1" applyBorder="1" applyAlignment="1" applyProtection="1">
      <alignment horizontal="center" vertical="center" shrinkToFit="1"/>
      <protection/>
    </xf>
    <xf numFmtId="180" fontId="64" fillId="42" borderId="0" xfId="0" applyNumberFormat="1" applyFont="1" applyFill="1" applyBorder="1" applyAlignment="1" applyProtection="1">
      <alignment horizontal="center" vertical="center"/>
      <protection/>
    </xf>
    <xf numFmtId="180" fontId="64" fillId="15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180" fontId="64" fillId="0" borderId="0" xfId="0" applyNumberFormat="1" applyFont="1" applyFill="1" applyBorder="1" applyAlignment="1" applyProtection="1">
      <alignment vertical="center"/>
      <protection/>
    </xf>
    <xf numFmtId="180" fontId="64" fillId="0" borderId="16" xfId="0" applyNumberFormat="1" applyFont="1" applyFill="1" applyBorder="1" applyAlignment="1" applyProtection="1">
      <alignment horizontal="center" vertical="center"/>
      <protection/>
    </xf>
    <xf numFmtId="9" fontId="71" fillId="0" borderId="0" xfId="0" applyNumberFormat="1" applyFont="1" applyFill="1" applyBorder="1" applyAlignment="1" applyProtection="1">
      <alignment vertical="center"/>
      <protection/>
    </xf>
    <xf numFmtId="0" fontId="72" fillId="0" borderId="0" xfId="0" applyFont="1" applyFill="1" applyBorder="1" applyAlignment="1" applyProtection="1">
      <alignment vertical="center" wrapText="1"/>
      <protection/>
    </xf>
    <xf numFmtId="0" fontId="39" fillId="0" borderId="0" xfId="0" applyFont="1" applyFill="1" applyBorder="1" applyAlignment="1" applyProtection="1">
      <alignment horizontal="left"/>
      <protection/>
    </xf>
    <xf numFmtId="0" fontId="27" fillId="0" borderId="11" xfId="0" applyFont="1" applyFill="1" applyBorder="1" applyAlignment="1" applyProtection="1">
      <alignment horizontal="center" vertical="center" shrinkToFit="1"/>
      <protection locked="0"/>
    </xf>
    <xf numFmtId="2" fontId="2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1" xfId="0" applyFont="1" applyFill="1" applyBorder="1" applyAlignment="1" applyProtection="1">
      <alignment horizontal="center" vertical="center" wrapText="1" shrinkToFit="1"/>
      <protection locked="0"/>
    </xf>
    <xf numFmtId="0" fontId="27" fillId="0" borderId="11" xfId="0" applyFont="1" applyFill="1" applyBorder="1" applyAlignment="1" applyProtection="1" quotePrefix="1">
      <alignment horizontal="center" vertical="center" wrapText="1" shrinkToFit="1"/>
      <protection locked="0"/>
    </xf>
    <xf numFmtId="13" fontId="2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2" xfId="0" applyFont="1" applyFill="1" applyBorder="1" applyAlignment="1" applyProtection="1">
      <alignment horizontal="center" vertical="center" shrinkToFit="1"/>
      <protection locked="0"/>
    </xf>
    <xf numFmtId="0" fontId="27" fillId="0" borderId="17" xfId="0" applyFont="1" applyFill="1" applyBorder="1" applyAlignment="1" applyProtection="1">
      <alignment horizontal="center" vertical="center" shrinkToFit="1"/>
      <protection locked="0"/>
    </xf>
    <xf numFmtId="180" fontId="66" fillId="0" borderId="18" xfId="0" applyNumberFormat="1" applyFont="1" applyFill="1" applyBorder="1" applyAlignment="1" applyProtection="1">
      <alignment horizontal="center" vertical="center"/>
      <protection/>
    </xf>
    <xf numFmtId="180" fontId="66" fillId="0" borderId="19" xfId="0" applyNumberFormat="1" applyFont="1" applyFill="1" applyBorder="1" applyAlignment="1" applyProtection="1">
      <alignment horizontal="center" vertical="center"/>
      <protection/>
    </xf>
    <xf numFmtId="180" fontId="66" fillId="0" borderId="0" xfId="0" applyNumberFormat="1" applyFont="1" applyFill="1" applyBorder="1" applyAlignment="1" applyProtection="1">
      <alignment horizontal="center" vertical="center"/>
      <protection/>
    </xf>
    <xf numFmtId="180" fontId="64" fillId="15" borderId="0" xfId="0" applyNumberFormat="1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28" fillId="0" borderId="22" xfId="0" applyFont="1" applyFill="1" applyBorder="1" applyAlignment="1" applyProtection="1">
      <alignment horizontal="center" vertical="center"/>
      <protection locked="0"/>
    </xf>
    <xf numFmtId="180" fontId="64" fillId="42" borderId="0" xfId="0" applyNumberFormat="1" applyFont="1" applyFill="1" applyBorder="1" applyAlignment="1" applyProtection="1">
      <alignment horizontal="center" vertical="center"/>
      <protection/>
    </xf>
    <xf numFmtId="0" fontId="64" fillId="40" borderId="18" xfId="0" applyFont="1" applyFill="1" applyBorder="1" applyAlignment="1" applyProtection="1">
      <alignment horizontal="center" vertical="center" shrinkToFit="1"/>
      <protection/>
    </xf>
    <xf numFmtId="0" fontId="64" fillId="40" borderId="23" xfId="0" applyFont="1" applyFill="1" applyBorder="1" applyAlignment="1" applyProtection="1">
      <alignment horizontal="center" vertical="center" shrinkToFit="1"/>
      <protection/>
    </xf>
    <xf numFmtId="0" fontId="64" fillId="40" borderId="19" xfId="0" applyFont="1" applyFill="1" applyBorder="1" applyAlignment="1" applyProtection="1">
      <alignment horizontal="center" vertical="center" shrinkToFit="1"/>
      <protection/>
    </xf>
    <xf numFmtId="180" fontId="73" fillId="0" borderId="18" xfId="0" applyNumberFormat="1" applyFont="1" applyFill="1" applyBorder="1" applyAlignment="1" applyProtection="1">
      <alignment horizontal="center" vertical="center"/>
      <protection locked="0"/>
    </xf>
    <xf numFmtId="180" fontId="73" fillId="0" borderId="23" xfId="0" applyNumberFormat="1" applyFont="1" applyFill="1" applyBorder="1" applyAlignment="1" applyProtection="1">
      <alignment horizontal="center" vertical="center"/>
      <protection locked="0"/>
    </xf>
    <xf numFmtId="180" fontId="73" fillId="0" borderId="19" xfId="0" applyNumberFormat="1" applyFont="1" applyFill="1" applyBorder="1" applyAlignment="1" applyProtection="1">
      <alignment horizontal="center" vertical="center"/>
      <protection locked="0"/>
    </xf>
    <xf numFmtId="0" fontId="64" fillId="40" borderId="24" xfId="0" applyFont="1" applyFill="1" applyBorder="1" applyAlignment="1" applyProtection="1">
      <alignment horizontal="center" vertical="center"/>
      <protection/>
    </xf>
    <xf numFmtId="0" fontId="64" fillId="40" borderId="25" xfId="0" applyFont="1" applyFill="1" applyBorder="1" applyAlignment="1" applyProtection="1">
      <alignment horizontal="center" vertical="center"/>
      <protection/>
    </xf>
    <xf numFmtId="0" fontId="64" fillId="40" borderId="26" xfId="0" applyFont="1" applyFill="1" applyBorder="1" applyAlignment="1" applyProtection="1">
      <alignment horizontal="center" vertical="center"/>
      <protection/>
    </xf>
    <xf numFmtId="0" fontId="64" fillId="34" borderId="27" xfId="0" applyFont="1" applyFill="1" applyBorder="1" applyAlignment="1" applyProtection="1">
      <alignment horizontal="center" vertical="center" wrapText="1"/>
      <protection/>
    </xf>
    <xf numFmtId="0" fontId="64" fillId="34" borderId="28" xfId="0" applyFont="1" applyFill="1" applyBorder="1" applyAlignment="1" applyProtection="1">
      <alignment horizontal="center" vertical="center"/>
      <protection/>
    </xf>
    <xf numFmtId="0" fontId="64" fillId="34" borderId="29" xfId="0" applyFont="1" applyFill="1" applyBorder="1" applyAlignment="1" applyProtection="1">
      <alignment horizontal="center" vertical="center"/>
      <protection/>
    </xf>
    <xf numFmtId="0" fontId="64" fillId="40" borderId="24" xfId="0" applyFont="1" applyFill="1" applyBorder="1" applyAlignment="1" applyProtection="1">
      <alignment horizontal="center" vertical="center" wrapText="1" shrinkToFit="1"/>
      <protection/>
    </xf>
    <xf numFmtId="0" fontId="64" fillId="40" borderId="26" xfId="0" applyFont="1" applyFill="1" applyBorder="1" applyAlignment="1" applyProtection="1">
      <alignment horizontal="center" vertical="center" wrapText="1" shrinkToFit="1"/>
      <protection/>
    </xf>
    <xf numFmtId="0" fontId="64" fillId="40" borderId="18" xfId="0" applyFont="1" applyFill="1" applyBorder="1" applyAlignment="1" applyProtection="1">
      <alignment horizontal="center" vertical="center" wrapText="1" shrinkToFit="1"/>
      <protection/>
    </xf>
    <xf numFmtId="0" fontId="64" fillId="40" borderId="19" xfId="0" applyFont="1" applyFill="1" applyBorder="1" applyAlignment="1" applyProtection="1">
      <alignment horizontal="center" vertical="center" wrapText="1" shrinkToFit="1"/>
      <protection/>
    </xf>
    <xf numFmtId="0" fontId="27" fillId="0" borderId="20" xfId="0" applyFont="1" applyFill="1" applyBorder="1" applyAlignment="1" applyProtection="1">
      <alignment horizontal="center" vertical="center" shrinkToFit="1"/>
      <protection locked="0"/>
    </xf>
    <xf numFmtId="0" fontId="27" fillId="0" borderId="22" xfId="0" applyFont="1" applyFill="1" applyBorder="1" applyAlignment="1" applyProtection="1">
      <alignment horizontal="center" vertical="center" shrinkToFit="1"/>
      <protection locked="0"/>
    </xf>
    <xf numFmtId="0" fontId="64" fillId="40" borderId="18" xfId="0" applyFont="1" applyFill="1" applyBorder="1" applyAlignment="1" applyProtection="1">
      <alignment horizontal="center" vertical="center"/>
      <protection/>
    </xf>
    <xf numFmtId="0" fontId="64" fillId="40" borderId="23" xfId="0" applyFont="1" applyFill="1" applyBorder="1" applyAlignment="1" applyProtection="1">
      <alignment horizontal="center" vertical="center"/>
      <protection/>
    </xf>
    <xf numFmtId="0" fontId="64" fillId="40" borderId="19" xfId="0" applyFont="1" applyFill="1" applyBorder="1" applyAlignment="1" applyProtection="1">
      <alignment horizontal="center" vertical="center"/>
      <protection/>
    </xf>
    <xf numFmtId="180" fontId="64" fillId="0" borderId="0" xfId="0" applyNumberFormat="1" applyFont="1" applyFill="1" applyBorder="1" applyAlignment="1" applyProtection="1">
      <alignment horizontal="center" vertical="center"/>
      <protection/>
    </xf>
    <xf numFmtId="9" fontId="71" fillId="0" borderId="30" xfId="0" applyNumberFormat="1" applyFont="1" applyFill="1" applyBorder="1" applyAlignment="1" applyProtection="1">
      <alignment horizontal="center" vertical="center" shrinkToFit="1"/>
      <protection locked="0"/>
    </xf>
    <xf numFmtId="9" fontId="71" fillId="0" borderId="10" xfId="0" applyNumberFormat="1" applyFont="1" applyFill="1" applyBorder="1" applyAlignment="1" applyProtection="1">
      <alignment horizontal="center" vertical="center" shrinkToFit="1"/>
      <protection locked="0"/>
    </xf>
    <xf numFmtId="9" fontId="71" fillId="0" borderId="31" xfId="0" applyNumberFormat="1" applyFont="1" applyFill="1" applyBorder="1" applyAlignment="1" applyProtection="1">
      <alignment horizontal="center" vertical="center" shrinkToFit="1"/>
      <protection locked="0"/>
    </xf>
    <xf numFmtId="9" fontId="71" fillId="0" borderId="32" xfId="0" applyNumberFormat="1" applyFont="1" applyFill="1" applyBorder="1" applyAlignment="1" applyProtection="1">
      <alignment horizontal="center" vertical="center" shrinkToFit="1"/>
      <protection locked="0"/>
    </xf>
    <xf numFmtId="9" fontId="71" fillId="0" borderId="0" xfId="0" applyNumberFormat="1" applyFont="1" applyFill="1" applyBorder="1" applyAlignment="1" applyProtection="1">
      <alignment horizontal="center" vertical="center" shrinkToFit="1"/>
      <protection locked="0"/>
    </xf>
    <xf numFmtId="9" fontId="71" fillId="0" borderId="33" xfId="0" applyNumberFormat="1" applyFont="1" applyFill="1" applyBorder="1" applyAlignment="1" applyProtection="1">
      <alignment horizontal="center" vertical="center" shrinkToFit="1"/>
      <protection locked="0"/>
    </xf>
    <xf numFmtId="9" fontId="71" fillId="0" borderId="34" xfId="0" applyNumberFormat="1" applyFont="1" applyFill="1" applyBorder="1" applyAlignment="1" applyProtection="1">
      <alignment horizontal="center" vertical="center" shrinkToFit="1"/>
      <protection locked="0"/>
    </xf>
    <xf numFmtId="9" fontId="71" fillId="0" borderId="16" xfId="0" applyNumberFormat="1" applyFont="1" applyFill="1" applyBorder="1" applyAlignment="1" applyProtection="1">
      <alignment horizontal="center" vertical="center" shrinkToFit="1"/>
      <protection locked="0"/>
    </xf>
    <xf numFmtId="9" fontId="71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65" fillId="34" borderId="36" xfId="0" applyFont="1" applyFill="1" applyBorder="1" applyAlignment="1" applyProtection="1">
      <alignment horizontal="center" vertical="center"/>
      <protection/>
    </xf>
    <xf numFmtId="0" fontId="65" fillId="34" borderId="37" xfId="0" applyFont="1" applyFill="1" applyBorder="1" applyAlignment="1" applyProtection="1">
      <alignment horizontal="center" vertical="center"/>
      <protection/>
    </xf>
    <xf numFmtId="49" fontId="40" fillId="0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31" xfId="0" applyNumberFormat="1" applyFont="1" applyFill="1" applyBorder="1" applyAlignment="1" applyProtection="1">
      <alignment horizontal="center" vertical="center"/>
      <protection locked="0"/>
    </xf>
    <xf numFmtId="49" fontId="40" fillId="0" borderId="32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horizontal="center" vertical="center"/>
      <protection locked="0"/>
    </xf>
    <xf numFmtId="49" fontId="40" fillId="0" borderId="34" xfId="0" applyNumberFormat="1" applyFont="1" applyFill="1" applyBorder="1" applyAlignment="1" applyProtection="1">
      <alignment horizontal="center" vertical="center"/>
      <protection locked="0"/>
    </xf>
    <xf numFmtId="49" fontId="40" fillId="0" borderId="35" xfId="0" applyNumberFormat="1" applyFont="1" applyFill="1" applyBorder="1" applyAlignment="1" applyProtection="1">
      <alignment horizontal="center" vertical="center"/>
      <protection locked="0"/>
    </xf>
    <xf numFmtId="0" fontId="33" fillId="33" borderId="36" xfId="0" applyFont="1" applyFill="1" applyBorder="1" applyAlignment="1" applyProtection="1">
      <alignment horizontal="left" vertical="center"/>
      <protection/>
    </xf>
    <xf numFmtId="0" fontId="33" fillId="33" borderId="38" xfId="0" applyFont="1" applyFill="1" applyBorder="1" applyAlignment="1" applyProtection="1">
      <alignment horizontal="left" vertical="center"/>
      <protection/>
    </xf>
    <xf numFmtId="0" fontId="33" fillId="33" borderId="37" xfId="0" applyFont="1" applyFill="1" applyBorder="1" applyAlignment="1" applyProtection="1">
      <alignment horizontal="left" vertical="center"/>
      <protection/>
    </xf>
    <xf numFmtId="0" fontId="27" fillId="0" borderId="38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9" fontId="74" fillId="43" borderId="27" xfId="0" applyNumberFormat="1" applyFont="1" applyFill="1" applyBorder="1" applyAlignment="1" applyProtection="1">
      <alignment horizontal="center" vertical="center" shrinkToFit="1"/>
      <protection/>
    </xf>
    <xf numFmtId="9" fontId="74" fillId="43" borderId="28" xfId="0" applyNumberFormat="1" applyFont="1" applyFill="1" applyBorder="1" applyAlignment="1" applyProtection="1">
      <alignment horizontal="center" vertical="center" shrinkToFit="1"/>
      <protection/>
    </xf>
    <xf numFmtId="9" fontId="74" fillId="43" borderId="29" xfId="0" applyNumberFormat="1" applyFont="1" applyFill="1" applyBorder="1" applyAlignment="1" applyProtection="1">
      <alignment horizontal="center" vertical="center" shrinkToFit="1"/>
      <protection/>
    </xf>
    <xf numFmtId="0" fontId="74" fillId="43" borderId="36" xfId="0" applyFont="1" applyFill="1" applyBorder="1" applyAlignment="1" applyProtection="1">
      <alignment horizontal="center" vertical="center"/>
      <protection/>
    </xf>
    <xf numFmtId="0" fontId="74" fillId="43" borderId="37" xfId="0" applyFont="1" applyFill="1" applyBorder="1" applyAlignment="1" applyProtection="1">
      <alignment horizontal="center" vertical="center"/>
      <protection/>
    </xf>
    <xf numFmtId="9" fontId="74" fillId="43" borderId="27" xfId="0" applyNumberFormat="1" applyFont="1" applyFill="1" applyBorder="1" applyAlignment="1" applyProtection="1">
      <alignment horizontal="center" vertical="center"/>
      <protection locked="0"/>
    </xf>
    <xf numFmtId="9" fontId="74" fillId="43" borderId="28" xfId="0" applyNumberFormat="1" applyFont="1" applyFill="1" applyBorder="1" applyAlignment="1" applyProtection="1">
      <alignment horizontal="center" vertical="center"/>
      <protection locked="0"/>
    </xf>
    <xf numFmtId="9" fontId="74" fillId="43" borderId="29" xfId="0" applyNumberFormat="1" applyFont="1" applyFill="1" applyBorder="1" applyAlignment="1" applyProtection="1">
      <alignment horizontal="center" vertical="center"/>
      <protection locked="0"/>
    </xf>
    <xf numFmtId="0" fontId="27" fillId="0" borderId="36" xfId="0" applyFont="1" applyFill="1" applyBorder="1" applyAlignment="1" applyProtection="1">
      <alignment horizontal="center" vertical="center" wrapText="1" shrinkToFit="1"/>
      <protection locked="0"/>
    </xf>
    <xf numFmtId="0" fontId="27" fillId="0" borderId="37" xfId="0" applyFont="1" applyFill="1" applyBorder="1" applyAlignment="1" applyProtection="1">
      <alignment horizontal="center" vertical="center" wrapText="1" shrinkToFit="1"/>
      <protection locked="0"/>
    </xf>
    <xf numFmtId="3" fontId="64" fillId="42" borderId="10" xfId="0" applyNumberFormat="1" applyFont="1" applyFill="1" applyBorder="1" applyAlignment="1" applyProtection="1">
      <alignment horizontal="center" vertical="center" shrinkToFit="1"/>
      <protection/>
    </xf>
    <xf numFmtId="180" fontId="66" fillId="0" borderId="36" xfId="0" applyNumberFormat="1" applyFont="1" applyFill="1" applyBorder="1" applyAlignment="1" applyProtection="1">
      <alignment horizontal="center" vertical="center"/>
      <protection/>
    </xf>
    <xf numFmtId="180" fontId="66" fillId="0" borderId="37" xfId="0" applyNumberFormat="1" applyFont="1" applyFill="1" applyBorder="1" applyAlignment="1" applyProtection="1">
      <alignment horizontal="center" vertical="center"/>
      <protection/>
    </xf>
    <xf numFmtId="13" fontId="27" fillId="0" borderId="36" xfId="0" applyNumberFormat="1" applyFont="1" applyFill="1" applyBorder="1" applyAlignment="1" applyProtection="1">
      <alignment horizontal="center" vertical="center" shrinkToFit="1"/>
      <protection locked="0"/>
    </xf>
    <xf numFmtId="13" fontId="27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38" xfId="0" applyFont="1" applyFill="1" applyBorder="1" applyAlignment="1" applyProtection="1">
      <alignment horizontal="center" vertical="center" shrinkToFit="1"/>
      <protection/>
    </xf>
    <xf numFmtId="12" fontId="27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12" fontId="27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180" fontId="64" fillId="42" borderId="10" xfId="0" applyNumberFormat="1" applyFont="1" applyFill="1" applyBorder="1" applyAlignment="1" applyProtection="1">
      <alignment horizontal="center" vertical="center" wrapText="1" shrinkToFit="1"/>
      <protection/>
    </xf>
    <xf numFmtId="180" fontId="64" fillId="15" borderId="0" xfId="0" applyNumberFormat="1" applyFont="1" applyFill="1" applyBorder="1" applyAlignment="1" applyProtection="1">
      <alignment horizontal="center" vertical="center" shrinkToFit="1"/>
      <protection/>
    </xf>
    <xf numFmtId="0" fontId="27" fillId="0" borderId="16" xfId="0" applyFont="1" applyFill="1" applyBorder="1" applyAlignment="1" applyProtection="1">
      <alignment horizontal="center" vertical="center" shrinkToFit="1"/>
      <protection/>
    </xf>
    <xf numFmtId="2" fontId="28" fillId="39" borderId="36" xfId="0" applyNumberFormat="1" applyFont="1" applyFill="1" applyBorder="1" applyAlignment="1" applyProtection="1">
      <alignment horizontal="center" vertical="center" shrinkToFit="1"/>
      <protection/>
    </xf>
    <xf numFmtId="2" fontId="28" fillId="39" borderId="37" xfId="0" applyNumberFormat="1" applyFont="1" applyFill="1" applyBorder="1" applyAlignment="1" applyProtection="1">
      <alignment horizontal="center" vertical="center" shrinkToFit="1"/>
      <protection/>
    </xf>
    <xf numFmtId="180" fontId="64" fillId="42" borderId="10" xfId="0" applyNumberFormat="1" applyFont="1" applyFill="1" applyBorder="1" applyAlignment="1" applyProtection="1">
      <alignment horizontal="center" vertical="center" shrinkToFit="1"/>
      <protection/>
    </xf>
    <xf numFmtId="0" fontId="27" fillId="0" borderId="36" xfId="0" applyFont="1" applyFill="1" applyBorder="1" applyAlignment="1" applyProtection="1">
      <alignment horizontal="center" vertical="center" shrinkToFit="1"/>
      <protection locked="0"/>
    </xf>
    <xf numFmtId="0" fontId="27" fillId="0" borderId="37" xfId="0" applyFont="1" applyFill="1" applyBorder="1" applyAlignment="1" applyProtection="1">
      <alignment horizontal="center" vertical="center" shrinkToFit="1"/>
      <protection locked="0"/>
    </xf>
    <xf numFmtId="0" fontId="65" fillId="35" borderId="36" xfId="0" applyFont="1" applyFill="1" applyBorder="1" applyAlignment="1" applyProtection="1">
      <alignment horizontal="center" vertical="center"/>
      <protection/>
    </xf>
    <xf numFmtId="0" fontId="65" fillId="35" borderId="37" xfId="0" applyFont="1" applyFill="1" applyBorder="1" applyAlignment="1" applyProtection="1">
      <alignment horizontal="center" vertical="center"/>
      <protection/>
    </xf>
    <xf numFmtId="0" fontId="27" fillId="0" borderId="38" xfId="0" applyFont="1" applyFill="1" applyBorder="1" applyAlignment="1" applyProtection="1">
      <alignment horizontal="center"/>
      <protection/>
    </xf>
    <xf numFmtId="0" fontId="75" fillId="39" borderId="30" xfId="0" applyFont="1" applyFill="1" applyBorder="1" applyAlignment="1" applyProtection="1">
      <alignment horizontal="center" vertical="center" shrinkToFit="1"/>
      <protection/>
    </xf>
    <xf numFmtId="0" fontId="75" fillId="39" borderId="10" xfId="0" applyFont="1" applyFill="1" applyBorder="1" applyAlignment="1" applyProtection="1">
      <alignment horizontal="center" vertical="center" shrinkToFit="1"/>
      <protection/>
    </xf>
    <xf numFmtId="0" fontId="75" fillId="39" borderId="31" xfId="0" applyFont="1" applyFill="1" applyBorder="1" applyAlignment="1" applyProtection="1">
      <alignment horizontal="center" vertical="center" shrinkToFit="1"/>
      <protection/>
    </xf>
    <xf numFmtId="0" fontId="75" fillId="39" borderId="34" xfId="0" applyFont="1" applyFill="1" applyBorder="1" applyAlignment="1" applyProtection="1">
      <alignment horizontal="center" vertical="center" shrinkToFit="1"/>
      <protection/>
    </xf>
    <xf numFmtId="0" fontId="75" fillId="39" borderId="16" xfId="0" applyFont="1" applyFill="1" applyBorder="1" applyAlignment="1" applyProtection="1">
      <alignment horizontal="center" vertical="center" shrinkToFit="1"/>
      <protection/>
    </xf>
    <xf numFmtId="0" fontId="75" fillId="39" borderId="35" xfId="0" applyFont="1" applyFill="1" applyBorder="1" applyAlignment="1" applyProtection="1">
      <alignment horizontal="center" vertical="center" shrinkToFit="1"/>
      <protection/>
    </xf>
    <xf numFmtId="0" fontId="27" fillId="0" borderId="36" xfId="0" applyFont="1" applyFill="1" applyBorder="1" applyAlignment="1" applyProtection="1">
      <alignment horizontal="center" vertical="center"/>
      <protection locked="0"/>
    </xf>
    <xf numFmtId="0" fontId="27" fillId="0" borderId="38" xfId="0" applyFont="1" applyFill="1" applyBorder="1" applyAlignment="1" applyProtection="1">
      <alignment horizontal="center" vertical="center"/>
      <protection locked="0"/>
    </xf>
    <xf numFmtId="0" fontId="27" fillId="0" borderId="37" xfId="0" applyFont="1" applyFill="1" applyBorder="1" applyAlignment="1" applyProtection="1">
      <alignment horizontal="center" vertical="center"/>
      <protection locked="0"/>
    </xf>
    <xf numFmtId="180" fontId="64" fillId="42" borderId="0" xfId="0" applyNumberFormat="1" applyFont="1" applyFill="1" applyBorder="1" applyAlignment="1" applyProtection="1">
      <alignment horizontal="center" vertical="center" shrinkToFit="1"/>
      <protection/>
    </xf>
    <xf numFmtId="0" fontId="42" fillId="39" borderId="30" xfId="0" applyFont="1" applyFill="1" applyBorder="1" applyAlignment="1" applyProtection="1">
      <alignment horizontal="center" vertical="center"/>
      <protection/>
    </xf>
    <xf numFmtId="0" fontId="42" fillId="39" borderId="10" xfId="0" applyFont="1" applyFill="1" applyBorder="1" applyAlignment="1" applyProtection="1">
      <alignment horizontal="center" vertical="center"/>
      <protection/>
    </xf>
    <xf numFmtId="0" fontId="42" fillId="39" borderId="31" xfId="0" applyFont="1" applyFill="1" applyBorder="1" applyAlignment="1" applyProtection="1">
      <alignment horizontal="center" vertical="center"/>
      <protection/>
    </xf>
    <xf numFmtId="0" fontId="42" fillId="39" borderId="32" xfId="0" applyFont="1" applyFill="1" applyBorder="1" applyAlignment="1" applyProtection="1">
      <alignment horizontal="center" vertical="center"/>
      <protection/>
    </xf>
    <xf numFmtId="0" fontId="42" fillId="39" borderId="0" xfId="0" applyFont="1" applyFill="1" applyBorder="1" applyAlignment="1" applyProtection="1">
      <alignment horizontal="center" vertical="center"/>
      <protection/>
    </xf>
    <xf numFmtId="0" fontId="42" fillId="39" borderId="33" xfId="0" applyFont="1" applyFill="1" applyBorder="1" applyAlignment="1" applyProtection="1">
      <alignment horizontal="center" vertical="center"/>
      <protection/>
    </xf>
    <xf numFmtId="0" fontId="42" fillId="39" borderId="34" xfId="0" applyFont="1" applyFill="1" applyBorder="1" applyAlignment="1" applyProtection="1">
      <alignment horizontal="center" vertical="center"/>
      <protection/>
    </xf>
    <xf numFmtId="0" fontId="42" fillId="39" borderId="16" xfId="0" applyFont="1" applyFill="1" applyBorder="1" applyAlignment="1" applyProtection="1">
      <alignment horizontal="center" vertical="center"/>
      <protection/>
    </xf>
    <xf numFmtId="0" fontId="42" fillId="39" borderId="35" xfId="0" applyFont="1" applyFill="1" applyBorder="1" applyAlignment="1" applyProtection="1">
      <alignment horizontal="center" vertical="center"/>
      <protection/>
    </xf>
    <xf numFmtId="0" fontId="65" fillId="34" borderId="38" xfId="0" applyFont="1" applyFill="1" applyBorder="1" applyAlignment="1" applyProtection="1">
      <alignment horizontal="center" vertical="center"/>
      <protection/>
    </xf>
    <xf numFmtId="49" fontId="28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37" xfId="0" applyNumberFormat="1" applyFont="1" applyFill="1" applyBorder="1" applyAlignment="1" applyProtection="1">
      <alignment horizontal="center" vertical="center" shrinkToFit="1"/>
      <protection locked="0"/>
    </xf>
    <xf numFmtId="180" fontId="66" fillId="0" borderId="38" xfId="0" applyNumberFormat="1" applyFont="1" applyFill="1" applyBorder="1" applyAlignment="1" applyProtection="1">
      <alignment horizontal="center" vertical="center"/>
      <protection/>
    </xf>
    <xf numFmtId="0" fontId="27" fillId="0" borderId="38" xfId="0" applyFont="1" applyFill="1" applyBorder="1" applyAlignment="1" applyProtection="1">
      <alignment horizontal="center" vertical="center" wrapText="1" shrinkToFit="1"/>
      <protection locked="0"/>
    </xf>
    <xf numFmtId="0" fontId="65" fillId="35" borderId="38" xfId="0" applyFont="1" applyFill="1" applyBorder="1" applyAlignment="1" applyProtection="1">
      <alignment horizontal="center" vertical="center"/>
      <protection/>
    </xf>
    <xf numFmtId="0" fontId="67" fillId="39" borderId="36" xfId="0" applyFont="1" applyFill="1" applyBorder="1" applyAlignment="1" applyProtection="1">
      <alignment horizontal="center" vertical="center" shrinkToFit="1"/>
      <protection/>
    </xf>
    <xf numFmtId="0" fontId="67" fillId="39" borderId="38" xfId="0" applyFont="1" applyFill="1" applyBorder="1" applyAlignment="1" applyProtection="1">
      <alignment horizontal="center" vertical="center" shrinkToFit="1"/>
      <protection/>
    </xf>
    <xf numFmtId="0" fontId="67" fillId="39" borderId="37" xfId="0" applyFont="1" applyFill="1" applyBorder="1" applyAlignment="1" applyProtection="1">
      <alignment horizontal="center" vertical="center" shrinkToFit="1"/>
      <protection/>
    </xf>
    <xf numFmtId="0" fontId="64" fillId="0" borderId="16" xfId="0" applyFont="1" applyFill="1" applyBorder="1" applyAlignment="1" applyProtection="1">
      <alignment horizontal="center" vertical="center" shrinkToFit="1"/>
      <protection/>
    </xf>
    <xf numFmtId="0" fontId="27" fillId="0" borderId="36" xfId="0" applyFont="1" applyFill="1" applyBorder="1" applyAlignment="1" applyProtection="1">
      <alignment horizontal="center" vertical="center" shrinkToFit="1"/>
      <protection/>
    </xf>
    <xf numFmtId="0" fontId="27" fillId="0" borderId="37" xfId="0" applyFont="1" applyFill="1" applyBorder="1" applyAlignment="1" applyProtection="1">
      <alignment horizontal="center" vertical="center" shrinkToFit="1"/>
      <protection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8" fillId="0" borderId="19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/>
    </xf>
    <xf numFmtId="14" fontId="28" fillId="0" borderId="36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37" xfId="0" applyNumberFormat="1" applyFont="1" applyFill="1" applyBorder="1" applyAlignment="1" applyProtection="1">
      <alignment/>
      <protection locked="0"/>
    </xf>
    <xf numFmtId="0" fontId="28" fillId="0" borderId="39" xfId="0" applyFont="1" applyFill="1" applyBorder="1" applyAlignment="1" applyProtection="1">
      <alignment horizontal="center" vertical="center" shrinkToFit="1"/>
      <protection locked="0"/>
    </xf>
    <xf numFmtId="0" fontId="28" fillId="0" borderId="40" xfId="0" applyFont="1" applyFill="1" applyBorder="1" applyAlignment="1" applyProtection="1">
      <alignment horizontal="center" vertical="center" shrinkToFit="1"/>
      <protection locked="0"/>
    </xf>
    <xf numFmtId="0" fontId="28" fillId="0" borderId="41" xfId="0" applyFont="1" applyFill="1" applyBorder="1" applyAlignment="1" applyProtection="1">
      <alignment horizontal="center" vertical="center" shrinkToFit="1"/>
      <protection locked="0"/>
    </xf>
    <xf numFmtId="0" fontId="64" fillId="34" borderId="27" xfId="0" applyFont="1" applyFill="1" applyBorder="1" applyAlignment="1" applyProtection="1">
      <alignment horizontal="center" vertical="center"/>
      <protection/>
    </xf>
    <xf numFmtId="0" fontId="27" fillId="0" borderId="27" xfId="0" applyFont="1" applyFill="1" applyBorder="1" applyAlignment="1" applyProtection="1">
      <alignment horizontal="center" vertical="center" wrapText="1" shrinkToFit="1"/>
      <protection locked="0"/>
    </xf>
    <xf numFmtId="0" fontId="70" fillId="0" borderId="29" xfId="0" applyFont="1" applyFill="1" applyBorder="1" applyAlignment="1" applyProtection="1">
      <alignment horizontal="center" vertical="center" shrinkToFit="1"/>
      <protection locked="0"/>
    </xf>
    <xf numFmtId="0" fontId="27" fillId="0" borderId="3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 shrinkToFit="1"/>
      <protection/>
    </xf>
    <xf numFmtId="12" fontId="27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13" fontId="27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36" xfId="0" applyFont="1" applyFill="1" applyBorder="1" applyAlignment="1" applyProtection="1">
      <alignment horizontal="center" vertical="center"/>
      <protection/>
    </xf>
    <xf numFmtId="0" fontId="40" fillId="0" borderId="38" xfId="0" applyFont="1" applyFill="1" applyBorder="1" applyAlignment="1" applyProtection="1">
      <alignment horizontal="center" vertical="center"/>
      <protection/>
    </xf>
    <xf numFmtId="0" fontId="40" fillId="0" borderId="37" xfId="0" applyFont="1" applyFill="1" applyBorder="1" applyAlignment="1" applyProtection="1">
      <alignment horizontal="center" vertical="center"/>
      <protection/>
    </xf>
    <xf numFmtId="0" fontId="28" fillId="0" borderId="36" xfId="0" applyFont="1" applyFill="1" applyBorder="1" applyAlignment="1" applyProtection="1">
      <alignment horizontal="center" vertical="center" shrinkToFit="1"/>
      <protection locked="0"/>
    </xf>
    <xf numFmtId="0" fontId="28" fillId="0" borderId="38" xfId="0" applyFont="1" applyFill="1" applyBorder="1" applyAlignment="1" applyProtection="1">
      <alignment horizontal="center" vertical="center" shrinkToFit="1"/>
      <protection locked="0"/>
    </xf>
    <xf numFmtId="0" fontId="28" fillId="0" borderId="37" xfId="0" applyFont="1" applyFill="1" applyBorder="1" applyAlignment="1" applyProtection="1">
      <alignment horizontal="center" vertical="center" shrinkToFit="1"/>
      <protection locked="0"/>
    </xf>
    <xf numFmtId="0" fontId="76" fillId="34" borderId="37" xfId="0" applyFont="1" applyFill="1" applyBorder="1" applyAlignment="1" applyProtection="1">
      <alignment/>
      <protection/>
    </xf>
    <xf numFmtId="0" fontId="29" fillId="42" borderId="0" xfId="0" applyFont="1" applyFill="1" applyBorder="1" applyAlignment="1" applyProtection="1">
      <alignment horizontal="center"/>
      <protection/>
    </xf>
    <xf numFmtId="180" fontId="64" fillId="0" borderId="10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/>
      <protection/>
    </xf>
    <xf numFmtId="13" fontId="8" fillId="0" borderId="36" xfId="0" applyNumberFormat="1" applyFont="1" applyFill="1" applyBorder="1" applyAlignment="1" applyProtection="1">
      <alignment horizontal="center" vertical="center" shrinkToFit="1"/>
      <protection locked="0"/>
    </xf>
    <xf numFmtId="13" fontId="8" fillId="0" borderId="38" xfId="0" applyNumberFormat="1" applyFont="1" applyFill="1" applyBorder="1" applyAlignment="1" applyProtection="1">
      <alignment horizontal="center" vertical="center" shrinkToFit="1"/>
      <protection locked="0"/>
    </xf>
    <xf numFmtId="13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33" xfId="0" applyFont="1" applyFill="1" applyBorder="1" applyAlignment="1" applyProtection="1">
      <alignment horizontal="center" vertical="center" shrinkToFit="1"/>
      <protection/>
    </xf>
    <xf numFmtId="180" fontId="69" fillId="41" borderId="42" xfId="0" applyNumberFormat="1" applyFont="1" applyFill="1" applyBorder="1" applyAlignment="1" applyProtection="1">
      <alignment horizontal="center" vertical="center"/>
      <protection/>
    </xf>
    <xf numFmtId="180" fontId="69" fillId="41" borderId="0" xfId="0" applyNumberFormat="1" applyFont="1" applyFill="1" applyBorder="1" applyAlignment="1" applyProtection="1">
      <alignment horizontal="center" vertical="center"/>
      <protection/>
    </xf>
    <xf numFmtId="180" fontId="69" fillId="41" borderId="43" xfId="0" applyNumberFormat="1" applyFont="1" applyFill="1" applyBorder="1" applyAlignment="1" applyProtection="1">
      <alignment horizontal="center" vertical="center"/>
      <protection/>
    </xf>
    <xf numFmtId="180" fontId="69" fillId="41" borderId="44" xfId="0" applyNumberFormat="1" applyFont="1" applyFill="1" applyBorder="1" applyAlignment="1" applyProtection="1">
      <alignment horizontal="center" vertical="center"/>
      <protection/>
    </xf>
    <xf numFmtId="180" fontId="69" fillId="41" borderId="45" xfId="0" applyNumberFormat="1" applyFont="1" applyFill="1" applyBorder="1" applyAlignment="1" applyProtection="1">
      <alignment horizontal="center" vertical="center"/>
      <protection/>
    </xf>
    <xf numFmtId="180" fontId="69" fillId="41" borderId="46" xfId="0" applyNumberFormat="1" applyFont="1" applyFill="1" applyBorder="1" applyAlignment="1" applyProtection="1">
      <alignment horizontal="center" vertical="center"/>
      <protection/>
    </xf>
    <xf numFmtId="0" fontId="77" fillId="41" borderId="47" xfId="0" applyFont="1" applyFill="1" applyBorder="1" applyAlignment="1" applyProtection="1">
      <alignment horizontal="center" vertical="center"/>
      <protection/>
    </xf>
    <xf numFmtId="0" fontId="77" fillId="41" borderId="48" xfId="0" applyFont="1" applyFill="1" applyBorder="1" applyAlignment="1" applyProtection="1">
      <alignment horizontal="center" vertical="center"/>
      <protection/>
    </xf>
    <xf numFmtId="0" fontId="77" fillId="41" borderId="49" xfId="0" applyFont="1" applyFill="1" applyBorder="1" applyAlignment="1" applyProtection="1">
      <alignment horizontal="center" vertical="center"/>
      <protection/>
    </xf>
    <xf numFmtId="0" fontId="77" fillId="41" borderId="50" xfId="0" applyFont="1" applyFill="1" applyBorder="1" applyAlignment="1" applyProtection="1">
      <alignment horizontal="center" vertical="center"/>
      <protection/>
    </xf>
    <xf numFmtId="0" fontId="77" fillId="41" borderId="51" xfId="0" applyFont="1" applyFill="1" applyBorder="1" applyAlignment="1" applyProtection="1">
      <alignment horizontal="center" vertical="center"/>
      <protection/>
    </xf>
    <xf numFmtId="0" fontId="77" fillId="41" borderId="52" xfId="0" applyFont="1" applyFill="1" applyBorder="1" applyAlignment="1" applyProtection="1">
      <alignment horizontal="center" vertical="center"/>
      <protection/>
    </xf>
    <xf numFmtId="180" fontId="69" fillId="41" borderId="53" xfId="0" applyNumberFormat="1" applyFont="1" applyFill="1" applyBorder="1" applyAlignment="1" applyProtection="1">
      <alignment horizontal="center" vertical="center"/>
      <protection/>
    </xf>
    <xf numFmtId="180" fontId="69" fillId="41" borderId="54" xfId="0" applyNumberFormat="1" applyFont="1" applyFill="1" applyBorder="1" applyAlignment="1" applyProtection="1">
      <alignment horizontal="center" vertical="center"/>
      <protection/>
    </xf>
    <xf numFmtId="180" fontId="69" fillId="41" borderId="5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Relationship Id="rId4" Type="http://schemas.openxmlformats.org/officeDocument/2006/relationships/image" Target="../media/image16.jpeg" /><Relationship Id="rId5" Type="http://schemas.openxmlformats.org/officeDocument/2006/relationships/image" Target="../media/image17.jpeg" /><Relationship Id="rId6" Type="http://schemas.openxmlformats.org/officeDocument/2006/relationships/image" Target="../media/image18.jpeg" /><Relationship Id="rId7" Type="http://schemas.openxmlformats.org/officeDocument/2006/relationships/image" Target="../media/image19.jpeg" /><Relationship Id="rId8" Type="http://schemas.openxmlformats.org/officeDocument/2006/relationships/image" Target="../media/image20.jpeg" /><Relationship Id="rId9" Type="http://schemas.openxmlformats.org/officeDocument/2006/relationships/image" Target="../media/image21.jpeg" /><Relationship Id="rId10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257175</xdr:rowOff>
    </xdr:from>
    <xdr:to>
      <xdr:col>11</xdr:col>
      <xdr:colOff>485775</xdr:colOff>
      <xdr:row>0</xdr:row>
      <xdr:rowOff>571500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123950" y="257175"/>
          <a:ext cx="6629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TITLEIST CUSTOM CLUB ORDER FORM</a:t>
          </a:r>
        </a:p>
      </xdr:txBody>
    </xdr:sp>
    <xdr:clientData/>
  </xdr:twoCellAnchor>
  <xdr:twoCellAnchor>
    <xdr:from>
      <xdr:col>0</xdr:col>
      <xdr:colOff>57150</xdr:colOff>
      <xdr:row>0</xdr:row>
      <xdr:rowOff>95250</xdr:rowOff>
    </xdr:from>
    <xdr:to>
      <xdr:col>2</xdr:col>
      <xdr:colOff>800100</xdr:colOff>
      <xdr:row>0</xdr:row>
      <xdr:rowOff>742950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485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0</xdr:row>
      <xdr:rowOff>95250</xdr:rowOff>
    </xdr:from>
    <xdr:to>
      <xdr:col>14</xdr:col>
      <xdr:colOff>200025</xdr:colOff>
      <xdr:row>0</xdr:row>
      <xdr:rowOff>752475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95250"/>
          <a:ext cx="1504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247650</xdr:colOff>
      <xdr:row>0</xdr:row>
      <xdr:rowOff>0</xdr:rowOff>
    </xdr:from>
    <xdr:to>
      <xdr:col>15</xdr:col>
      <xdr:colOff>361950</xdr:colOff>
      <xdr:row>0</xdr:row>
      <xdr:rowOff>752475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rcRect l="-1" r="90214"/>
        <a:stretch>
          <a:fillRect/>
        </a:stretch>
      </xdr:blipFill>
      <xdr:spPr>
        <a:xfrm>
          <a:off x="8839200" y="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495300</xdr:colOff>
      <xdr:row>0</xdr:row>
      <xdr:rowOff>161925</xdr:rowOff>
    </xdr:from>
    <xdr:to>
      <xdr:col>27</xdr:col>
      <xdr:colOff>361950</xdr:colOff>
      <xdr:row>0</xdr:row>
      <xdr:rowOff>790575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9086850" y="161925"/>
          <a:ext cx="57150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COMPLETE ALL THE NECESSARY CELLS TO CONFIRM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YOUR ORDER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627"/>
  <sheetViews>
    <sheetView showGridLines="0" tabSelected="1" zoomScale="90" zoomScaleNormal="90" zoomScaleSheetLayoutView="85" workbookViewId="0" topLeftCell="A1">
      <selection activeCell="AD16" sqref="AD1:BL16384"/>
    </sheetView>
  </sheetViews>
  <sheetFormatPr defaultColWidth="9.140625" defaultRowHeight="15"/>
  <cols>
    <col min="1" max="1" width="10.421875" style="10" bestFit="1" customWidth="1"/>
    <col min="2" max="2" width="0.71875" style="10" customWidth="1"/>
    <col min="3" max="3" width="28.7109375" style="10" customWidth="1"/>
    <col min="4" max="4" width="0.71875" style="10" customWidth="1"/>
    <col min="5" max="5" width="14.28125" style="10" customWidth="1"/>
    <col min="6" max="6" width="14.421875" style="10" customWidth="1"/>
    <col min="7" max="7" width="0.71875" style="20" customWidth="1"/>
    <col min="8" max="8" width="14.28125" style="10" customWidth="1"/>
    <col min="9" max="9" width="14.421875" style="10" customWidth="1"/>
    <col min="10" max="10" width="0.71875" style="10" customWidth="1"/>
    <col min="11" max="13" width="9.57421875" style="10" customWidth="1"/>
    <col min="14" max="14" width="0.71875" style="10" customWidth="1"/>
    <col min="15" max="17" width="9.57421875" style="10" customWidth="1"/>
    <col min="18" max="18" width="0.71875" style="10" customWidth="1"/>
    <col min="19" max="21" width="9.57421875" style="10" customWidth="1"/>
    <col min="22" max="22" width="0.71875" style="10" customWidth="1"/>
    <col min="23" max="24" width="7.00390625" style="10" customWidth="1"/>
    <col min="25" max="25" width="0.71875" style="10" customWidth="1"/>
    <col min="26" max="26" width="7.00390625" style="10" customWidth="1"/>
    <col min="27" max="27" width="7.140625" style="11" customWidth="1"/>
    <col min="28" max="28" width="9.140625" style="20" customWidth="1"/>
    <col min="29" max="29" width="9.140625" style="1" customWidth="1"/>
    <col min="30" max="30" width="42.421875" style="1" hidden="1" customWidth="1"/>
    <col min="31" max="31" width="9.28125" style="1" hidden="1" customWidth="1"/>
    <col min="32" max="32" width="5.7109375" style="1" hidden="1" customWidth="1"/>
    <col min="33" max="33" width="7.140625" style="1" hidden="1" customWidth="1"/>
    <col min="34" max="34" width="43.7109375" style="1" hidden="1" customWidth="1"/>
    <col min="35" max="35" width="9.28125" style="1" hidden="1" customWidth="1"/>
    <col min="36" max="36" width="6.8515625" style="1" hidden="1" customWidth="1"/>
    <col min="37" max="37" width="7.140625" style="1" hidden="1" customWidth="1"/>
    <col min="38" max="38" width="31.7109375" style="1" hidden="1" customWidth="1"/>
    <col min="39" max="39" width="9.28125" style="1" hidden="1" customWidth="1"/>
    <col min="40" max="40" width="6.8515625" style="1" hidden="1" customWidth="1"/>
    <col min="41" max="41" width="7.140625" style="1" hidden="1" customWidth="1"/>
    <col min="42" max="42" width="33.57421875" style="1" hidden="1" customWidth="1"/>
    <col min="43" max="43" width="9.28125" style="1" hidden="1" customWidth="1"/>
    <col min="44" max="44" width="6.8515625" style="1" hidden="1" customWidth="1"/>
    <col min="45" max="45" width="9.28125" style="1" hidden="1" customWidth="1"/>
    <col min="46" max="46" width="17.28125" style="1" hidden="1" customWidth="1"/>
    <col min="47" max="47" width="9.28125" style="1" hidden="1" customWidth="1"/>
    <col min="48" max="48" width="6.8515625" style="1" hidden="1" customWidth="1"/>
    <col min="49" max="49" width="31.57421875" style="1" hidden="1" customWidth="1"/>
    <col min="50" max="50" width="30.28125" style="1" hidden="1" customWidth="1"/>
    <col min="51" max="51" width="9.28125" style="1" hidden="1" customWidth="1"/>
    <col min="52" max="52" width="6.8515625" style="1" hidden="1" customWidth="1"/>
    <col min="53" max="53" width="9.28125" style="1" hidden="1" customWidth="1"/>
    <col min="54" max="54" width="26.57421875" style="1" hidden="1" customWidth="1"/>
    <col min="55" max="55" width="5.421875" style="1" hidden="1" customWidth="1"/>
    <col min="56" max="56" width="47.28125" style="1" hidden="1" customWidth="1"/>
    <col min="57" max="57" width="9.28125" style="1" hidden="1" customWidth="1"/>
    <col min="58" max="58" width="4.8515625" style="1" hidden="1" customWidth="1"/>
    <col min="59" max="59" width="36.57421875" style="1" hidden="1" customWidth="1"/>
    <col min="60" max="60" width="9.28125" style="1" hidden="1" customWidth="1"/>
    <col min="61" max="61" width="6.00390625" style="1" hidden="1" customWidth="1" collapsed="1"/>
    <col min="62" max="62" width="35.7109375" style="1" hidden="1" customWidth="1"/>
    <col min="63" max="63" width="9.28125" style="1" hidden="1" customWidth="1"/>
    <col min="64" max="64" width="6.8515625" style="1" hidden="1" customWidth="1"/>
    <col min="65" max="85" width="9.140625" style="1" customWidth="1"/>
    <col min="86" max="86" width="41.57421875" style="1" customWidth="1"/>
    <col min="87" max="87" width="13.140625" style="1" customWidth="1"/>
    <col min="88" max="88" width="40.421875" style="1" customWidth="1"/>
    <col min="89" max="89" width="9.28125" style="1" customWidth="1"/>
    <col min="90" max="90" width="45.00390625" style="1" customWidth="1"/>
    <col min="91" max="91" width="9.28125" style="1" customWidth="1"/>
    <col min="92" max="92" width="14.8515625" style="1" customWidth="1"/>
    <col min="93" max="93" width="9.28125" style="1" customWidth="1"/>
    <col min="94" max="94" width="39.00390625" style="1" customWidth="1"/>
    <col min="95" max="95" width="10.140625" style="1" customWidth="1"/>
    <col min="96" max="96" width="33.8515625" style="1" customWidth="1"/>
    <col min="97" max="97" width="2.8515625" style="1" customWidth="1"/>
    <col min="98" max="98" width="36.421875" style="1" customWidth="1"/>
    <col min="99" max="99" width="9.28125" style="1" customWidth="1"/>
    <col min="100" max="100" width="27.421875" style="1" customWidth="1"/>
    <col min="101" max="101" width="9.28125" style="1" customWidth="1"/>
    <col min="102" max="102" width="35.421875" style="1" customWidth="1"/>
    <col min="103" max="103" width="9.28125" style="1" customWidth="1"/>
    <col min="104" max="16384" width="9.140625" style="1" customWidth="1"/>
  </cols>
  <sheetData>
    <row r="1" spans="1:27" ht="66.75" customHeight="1" thickBot="1">
      <c r="A1" s="279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1"/>
    </row>
    <row r="2" spans="1:28" s="26" customFormat="1" ht="18.75" customHeight="1" thickBot="1">
      <c r="A2" s="185" t="s">
        <v>0</v>
      </c>
      <c r="B2" s="285"/>
      <c r="C2" s="185" t="s">
        <v>1</v>
      </c>
      <c r="D2" s="246"/>
      <c r="E2" s="246"/>
      <c r="F2" s="246"/>
      <c r="G2" s="246"/>
      <c r="H2" s="246"/>
      <c r="I2" s="185" t="s">
        <v>268</v>
      </c>
      <c r="J2" s="246"/>
      <c r="K2" s="186"/>
      <c r="L2" s="185" t="s">
        <v>2</v>
      </c>
      <c r="M2" s="246"/>
      <c r="N2" s="246"/>
      <c r="O2" s="246"/>
      <c r="P2" s="246"/>
      <c r="Q2" s="246"/>
      <c r="R2" s="246"/>
      <c r="S2" s="246"/>
      <c r="T2" s="246"/>
      <c r="U2" s="186"/>
      <c r="V2" s="185" t="s">
        <v>82</v>
      </c>
      <c r="W2" s="246"/>
      <c r="X2" s="246"/>
      <c r="Y2" s="246"/>
      <c r="Z2" s="246"/>
      <c r="AA2" s="186"/>
      <c r="AB2" s="20"/>
    </row>
    <row r="3" spans="1:28" s="2" customFormat="1" ht="18.75" customHeight="1" thickBot="1">
      <c r="A3" s="265"/>
      <c r="B3" s="266"/>
      <c r="C3" s="247"/>
      <c r="D3" s="248"/>
      <c r="E3" s="248"/>
      <c r="F3" s="248"/>
      <c r="G3" s="248"/>
      <c r="H3" s="249"/>
      <c r="I3" s="247"/>
      <c r="J3" s="248"/>
      <c r="K3" s="249"/>
      <c r="L3" s="267"/>
      <c r="M3" s="268"/>
      <c r="N3" s="268"/>
      <c r="O3" s="268"/>
      <c r="P3" s="268"/>
      <c r="Q3" s="268"/>
      <c r="R3" s="268"/>
      <c r="S3" s="268"/>
      <c r="T3" s="268"/>
      <c r="U3" s="269"/>
      <c r="V3" s="282"/>
      <c r="W3" s="283"/>
      <c r="X3" s="283"/>
      <c r="Y3" s="283"/>
      <c r="Z3" s="283"/>
      <c r="AA3" s="284"/>
      <c r="AB3" s="68"/>
    </row>
    <row r="4" spans="1:28" s="3" customFormat="1" ht="3.75" customHeight="1" thickBot="1">
      <c r="A4" s="22"/>
      <c r="B4" s="90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0"/>
    </row>
    <row r="5" spans="1:28" s="14" customFormat="1" ht="18.75" customHeight="1" thickBot="1">
      <c r="A5" s="16" t="s">
        <v>166</v>
      </c>
      <c r="B5" s="91"/>
      <c r="C5" s="19" t="s">
        <v>381</v>
      </c>
      <c r="D5" s="12"/>
      <c r="E5" s="224" t="s">
        <v>427</v>
      </c>
      <c r="F5" s="225"/>
      <c r="G5" s="12"/>
      <c r="H5" s="224" t="s">
        <v>188</v>
      </c>
      <c r="I5" s="225"/>
      <c r="J5" s="12"/>
      <c r="K5" s="224" t="s">
        <v>300</v>
      </c>
      <c r="L5" s="252"/>
      <c r="M5" s="225"/>
      <c r="N5" s="274"/>
      <c r="O5" s="224" t="s">
        <v>301</v>
      </c>
      <c r="P5" s="252"/>
      <c r="Q5" s="225"/>
      <c r="R5" s="13"/>
      <c r="S5" s="224" t="s">
        <v>383</v>
      </c>
      <c r="T5" s="252"/>
      <c r="U5" s="225"/>
      <c r="V5" s="264"/>
      <c r="W5" s="224" t="s">
        <v>299</v>
      </c>
      <c r="X5" s="252"/>
      <c r="Y5" s="252"/>
      <c r="Z5" s="252"/>
      <c r="AA5" s="225"/>
      <c r="AB5" s="68"/>
    </row>
    <row r="6" spans="1:27" ht="3.75" customHeight="1" thickBot="1">
      <c r="A6" s="91"/>
      <c r="B6" s="91"/>
      <c r="C6" s="110"/>
      <c r="D6" s="4"/>
      <c r="E6" s="226"/>
      <c r="F6" s="226"/>
      <c r="G6" s="4"/>
      <c r="H6" s="226"/>
      <c r="I6" s="226"/>
      <c r="J6" s="4"/>
      <c r="K6" s="226"/>
      <c r="L6" s="226"/>
      <c r="M6" s="226"/>
      <c r="N6" s="274"/>
      <c r="O6" s="226"/>
      <c r="P6" s="226"/>
      <c r="Q6" s="226"/>
      <c r="R6" s="113"/>
      <c r="S6" s="197"/>
      <c r="T6" s="197"/>
      <c r="U6" s="197"/>
      <c r="V6" s="264"/>
      <c r="W6" s="197"/>
      <c r="X6" s="197"/>
      <c r="Y6" s="197"/>
      <c r="Z6" s="197"/>
      <c r="AA6" s="197"/>
    </row>
    <row r="7" spans="1:27" ht="18.75" customHeight="1" thickBot="1">
      <c r="A7" s="16" t="s">
        <v>3</v>
      </c>
      <c r="B7" s="197"/>
      <c r="C7" s="136"/>
      <c r="D7" s="4"/>
      <c r="E7" s="206"/>
      <c r="F7" s="207"/>
      <c r="G7" s="4"/>
      <c r="H7" s="206"/>
      <c r="I7" s="207"/>
      <c r="J7" s="4"/>
      <c r="K7" s="222"/>
      <c r="L7" s="273"/>
      <c r="M7" s="223"/>
      <c r="N7" s="274"/>
      <c r="O7" s="222"/>
      <c r="P7" s="273"/>
      <c r="Q7" s="223"/>
      <c r="R7" s="113"/>
      <c r="S7" s="222"/>
      <c r="T7" s="273"/>
      <c r="U7" s="223"/>
      <c r="V7" s="264"/>
      <c r="W7" s="222"/>
      <c r="X7" s="273"/>
      <c r="Y7" s="273"/>
      <c r="Z7" s="273"/>
      <c r="AA7" s="223"/>
    </row>
    <row r="8" spans="1:27" ht="18.75" customHeight="1" hidden="1">
      <c r="A8" s="24"/>
      <c r="B8" s="197"/>
      <c r="C8" s="116">
        <f>IF(ISNA(VLOOKUP(+C7,Irons_Models,2,FALSE)),0,VLOOKUP(+C7,Irons_Models,2,FALSE))</f>
        <v>0</v>
      </c>
      <c r="D8" s="117"/>
      <c r="E8" s="221">
        <f>IF(ISNA(VLOOKUP(+E7,Utilities_Models,2,FALSE)),0,VLOOKUP(+E7,Utilities_Models,2,FALSE))</f>
        <v>0</v>
      </c>
      <c r="F8" s="221"/>
      <c r="G8" s="117"/>
      <c r="H8" s="221">
        <f>IF(ISNA(VLOOKUP(+H7,Wedge_Models,2,FALSE)),0,VLOOKUP(+H7,Wedge_Models,2,FALSE))</f>
        <v>0</v>
      </c>
      <c r="I8" s="221"/>
      <c r="J8" s="4"/>
      <c r="K8" s="221">
        <f>IF(ISNA(VLOOKUP(+K7,Driver_Models,2,FALSE)),0,VLOOKUP(+K7,Driver_Models,2,FALSE))</f>
        <v>0</v>
      </c>
      <c r="L8" s="221"/>
      <c r="M8" s="221"/>
      <c r="N8" s="274"/>
      <c r="O8" s="221">
        <f>IF(ISNA(VLOOKUP(+O7,Fw_Models,2,FALSE)),0,VLOOKUP(+O7,Fw_Models,2,FALSE))</f>
        <v>0</v>
      </c>
      <c r="P8" s="221"/>
      <c r="Q8" s="221"/>
      <c r="R8" s="113"/>
      <c r="S8" s="221">
        <f>IF(ISNA(VLOOKUP(+S7,Hybrid_Models,2,FALSE)),0,VLOOKUP(+S7,Hybrid_Models,2,FALSE))</f>
        <v>0</v>
      </c>
      <c r="T8" s="221"/>
      <c r="U8" s="221"/>
      <c r="V8" s="264"/>
      <c r="W8" s="236">
        <f>IF(ISNA(VLOOKUP(+W7,Putters_Models,2,FALSE)),0,VLOOKUP(+W7,Putters_Models,2,FALSE))</f>
        <v>0</v>
      </c>
      <c r="X8" s="236"/>
      <c r="Y8" s="236"/>
      <c r="Z8" s="236"/>
      <c r="AA8" s="236"/>
    </row>
    <row r="9" spans="1:27" ht="18.75" customHeight="1" hidden="1">
      <c r="A9" s="24"/>
      <c r="B9" s="197"/>
      <c r="C9" s="118">
        <f>IF(ISNA(VLOOKUP(+C7,Irons_Models,3,FALSE)),0,VLOOKUP(+C7,Irons_Models,3,FALSE))</f>
        <v>0</v>
      </c>
      <c r="D9" s="117"/>
      <c r="E9" s="217">
        <f>IF(ISNA(VLOOKUP(+E7,Utilities_Models,3,FALSE)),0,VLOOKUP(+E7,Utilities_Models,3,FALSE))</f>
        <v>0</v>
      </c>
      <c r="F9" s="217"/>
      <c r="G9" s="117"/>
      <c r="H9" s="217">
        <f>IF(ISNA(VLOOKUP(+H7,Wedge_Models,3,FALSE)),0,VLOOKUP(+H7,Wedge_Models,3,FALSE))</f>
        <v>0</v>
      </c>
      <c r="I9" s="217"/>
      <c r="J9" s="4"/>
      <c r="K9" s="217">
        <f>IF(ISNA(VLOOKUP(+K7,Driver_Models,3,FALSE)),0,VLOOKUP(+K7,Driver_Models,3,FALSE))</f>
        <v>0</v>
      </c>
      <c r="L9" s="217"/>
      <c r="M9" s="217"/>
      <c r="N9" s="274"/>
      <c r="O9" s="217">
        <f>IF(ISNA(VLOOKUP(+O7,Fw_Models,,FALSE)),0,VLOOKUP(+O7,Fw_Models,3,FALSE))</f>
        <v>0</v>
      </c>
      <c r="P9" s="217"/>
      <c r="Q9" s="217"/>
      <c r="R9" s="113"/>
      <c r="S9" s="217">
        <f>IF(ISNA(VLOOKUP(+S7,Hybrid_Models,3,FALSE)),0,VLOOKUP(+S7,Hybrid_Models,3,FALSE))</f>
        <v>0</v>
      </c>
      <c r="T9" s="217"/>
      <c r="U9" s="217"/>
      <c r="V9" s="264"/>
      <c r="W9" s="217">
        <f>IF(ISNA(VLOOKUP(+W7,Putters_Models,3,FALSE)),0,VLOOKUP(+W7,Putters_Models,3,FALSE))</f>
        <v>0</v>
      </c>
      <c r="X9" s="217"/>
      <c r="Y9" s="217"/>
      <c r="Z9" s="217"/>
      <c r="AA9" s="217"/>
    </row>
    <row r="10" spans="1:27" ht="3.75" customHeight="1" thickBot="1">
      <c r="A10" s="25"/>
      <c r="B10" s="197"/>
      <c r="C10" s="114"/>
      <c r="D10" s="4"/>
      <c r="E10" s="218"/>
      <c r="F10" s="218"/>
      <c r="G10" s="4"/>
      <c r="H10" s="218"/>
      <c r="I10" s="218"/>
      <c r="J10" s="4"/>
      <c r="K10" s="218"/>
      <c r="L10" s="218"/>
      <c r="M10" s="218"/>
      <c r="N10" s="274"/>
      <c r="O10" s="218"/>
      <c r="P10" s="218"/>
      <c r="Q10" s="218"/>
      <c r="R10" s="113"/>
      <c r="S10" s="276"/>
      <c r="T10" s="276"/>
      <c r="U10" s="276"/>
      <c r="V10" s="264"/>
      <c r="W10" s="119"/>
      <c r="X10" s="119"/>
      <c r="Y10" s="119"/>
      <c r="Z10" s="119"/>
      <c r="AA10" s="119"/>
    </row>
    <row r="11" spans="1:27" ht="18.75" customHeight="1" thickBot="1">
      <c r="A11" s="270" t="s">
        <v>4</v>
      </c>
      <c r="B11" s="197"/>
      <c r="C11" s="271"/>
      <c r="D11" s="4"/>
      <c r="E11" s="137"/>
      <c r="F11" s="137"/>
      <c r="G11" s="4"/>
      <c r="H11" s="137"/>
      <c r="I11" s="137"/>
      <c r="J11" s="4"/>
      <c r="K11" s="222"/>
      <c r="L11" s="273"/>
      <c r="M11" s="223"/>
      <c r="N11" s="274"/>
      <c r="O11" s="136"/>
      <c r="P11" s="136"/>
      <c r="Q11" s="136"/>
      <c r="R11" s="113"/>
      <c r="S11" s="136"/>
      <c r="T11" s="136"/>
      <c r="U11" s="136"/>
      <c r="V11" s="264"/>
      <c r="W11" s="227" t="s">
        <v>167</v>
      </c>
      <c r="X11" s="228"/>
      <c r="Y11" s="228"/>
      <c r="Z11" s="228"/>
      <c r="AA11" s="229"/>
    </row>
    <row r="12" spans="1:27" ht="18.75" customHeight="1" thickBot="1">
      <c r="A12" s="165"/>
      <c r="B12" s="197"/>
      <c r="C12" s="272"/>
      <c r="D12" s="4"/>
      <c r="E12" s="137"/>
      <c r="F12" s="137"/>
      <c r="G12" s="4"/>
      <c r="H12" s="137"/>
      <c r="I12" s="137"/>
      <c r="J12" s="4"/>
      <c r="K12" s="136"/>
      <c r="L12" s="257" t="s">
        <v>168</v>
      </c>
      <c r="M12" s="258"/>
      <c r="N12" s="274"/>
      <c r="O12" s="136"/>
      <c r="P12" s="257" t="s">
        <v>168</v>
      </c>
      <c r="Q12" s="258"/>
      <c r="R12" s="113"/>
      <c r="S12" s="136"/>
      <c r="T12" s="257" t="s">
        <v>168</v>
      </c>
      <c r="U12" s="258"/>
      <c r="V12" s="264"/>
      <c r="W12" s="230"/>
      <c r="X12" s="231"/>
      <c r="Y12" s="231"/>
      <c r="Z12" s="231"/>
      <c r="AA12" s="232"/>
    </row>
    <row r="13" spans="1:27" ht="3.75" customHeight="1" thickBot="1">
      <c r="A13" s="24"/>
      <c r="B13" s="197"/>
      <c r="C13" s="120"/>
      <c r="D13" s="4"/>
      <c r="E13" s="121"/>
      <c r="F13" s="121"/>
      <c r="G13" s="4"/>
      <c r="H13" s="121"/>
      <c r="I13" s="121"/>
      <c r="J13" s="4"/>
      <c r="K13" s="122"/>
      <c r="L13" s="111"/>
      <c r="M13" s="111"/>
      <c r="N13" s="274"/>
      <c r="O13" s="123"/>
      <c r="P13" s="111"/>
      <c r="Q13" s="111"/>
      <c r="R13" s="113"/>
      <c r="S13" s="123"/>
      <c r="T13" s="111"/>
      <c r="U13" s="111"/>
      <c r="V13" s="264"/>
      <c r="W13" s="123"/>
      <c r="X13" s="123"/>
      <c r="Y13" s="123"/>
      <c r="Z13" s="111"/>
      <c r="AA13" s="111"/>
    </row>
    <row r="14" spans="1:27" ht="18.75" customHeight="1" thickBot="1">
      <c r="A14" s="16" t="s">
        <v>298</v>
      </c>
      <c r="B14" s="197"/>
      <c r="C14" s="66" t="s">
        <v>167</v>
      </c>
      <c r="D14" s="4"/>
      <c r="E14" s="219" t="s">
        <v>167</v>
      </c>
      <c r="F14" s="220"/>
      <c r="G14" s="4"/>
      <c r="H14" s="219" t="s">
        <v>167</v>
      </c>
      <c r="I14" s="220"/>
      <c r="J14" s="4"/>
      <c r="K14" s="222"/>
      <c r="L14" s="273"/>
      <c r="M14" s="223"/>
      <c r="N14" s="274"/>
      <c r="O14" s="222"/>
      <c r="P14" s="273"/>
      <c r="Q14" s="223"/>
      <c r="R14" s="113"/>
      <c r="S14" s="222"/>
      <c r="T14" s="273"/>
      <c r="U14" s="223"/>
      <c r="V14" s="264"/>
      <c r="W14" s="222"/>
      <c r="X14" s="273"/>
      <c r="Y14" s="273"/>
      <c r="Z14" s="273"/>
      <c r="AA14" s="223"/>
    </row>
    <row r="15" spans="1:27" ht="3.75" customHeight="1" thickBot="1">
      <c r="A15" s="15"/>
      <c r="B15" s="197"/>
      <c r="C15" s="114"/>
      <c r="D15" s="4"/>
      <c r="E15" s="114"/>
      <c r="F15" s="114"/>
      <c r="G15" s="4"/>
      <c r="H15" s="114"/>
      <c r="I15" s="114"/>
      <c r="J15" s="4"/>
      <c r="K15" s="213"/>
      <c r="L15" s="213"/>
      <c r="M15" s="213"/>
      <c r="N15" s="274"/>
      <c r="O15" s="213"/>
      <c r="P15" s="213"/>
      <c r="Q15" s="213"/>
      <c r="R15" s="113"/>
      <c r="S15" s="213"/>
      <c r="T15" s="213"/>
      <c r="U15" s="213"/>
      <c r="V15" s="264"/>
      <c r="W15" s="213"/>
      <c r="X15" s="213"/>
      <c r="Y15" s="213"/>
      <c r="Z15" s="213"/>
      <c r="AA15" s="213"/>
    </row>
    <row r="16" spans="1:27" ht="18.75" customHeight="1" thickBot="1">
      <c r="A16" s="16" t="s">
        <v>5</v>
      </c>
      <c r="B16" s="197"/>
      <c r="C16" s="138"/>
      <c r="D16" s="4"/>
      <c r="E16" s="206"/>
      <c r="F16" s="207"/>
      <c r="G16" s="4"/>
      <c r="H16" s="206"/>
      <c r="I16" s="207"/>
      <c r="J16" s="4"/>
      <c r="K16" s="206"/>
      <c r="L16" s="251"/>
      <c r="M16" s="207"/>
      <c r="N16" s="274"/>
      <c r="O16" s="206"/>
      <c r="P16" s="251"/>
      <c r="Q16" s="207"/>
      <c r="R16" s="113"/>
      <c r="S16" s="206"/>
      <c r="T16" s="251"/>
      <c r="U16" s="207"/>
      <c r="V16" s="264"/>
      <c r="W16" s="253" t="s">
        <v>167</v>
      </c>
      <c r="X16" s="254"/>
      <c r="Y16" s="254"/>
      <c r="Z16" s="254"/>
      <c r="AA16" s="255"/>
    </row>
    <row r="17" spans="1:28" s="63" customFormat="1" ht="18.75" customHeight="1" hidden="1">
      <c r="A17" s="60"/>
      <c r="B17" s="197"/>
      <c r="C17" s="124">
        <f>IF(ISNA(VLOOKUP(+C16,Irons_Shafts,2,FALSE)),0,VLOOKUP(+C16,Irons_Shafts,2,FALSE))</f>
        <v>0</v>
      </c>
      <c r="D17" s="117"/>
      <c r="E17" s="221">
        <f>IF(ISNA(VLOOKUP(+E16,Utilities_Shafts,2,FALSE)),0,VLOOKUP(+E16,Utilities_Shafts,2,FALSE))</f>
        <v>0</v>
      </c>
      <c r="F17" s="221"/>
      <c r="G17" s="117"/>
      <c r="H17" s="221">
        <f>IF(ISNA(VLOOKUP(+H16,Wedge_Shafts,2,FALSE)),0,VLOOKUP(+H16,Wedge_Shafts,2,FALSE))</f>
        <v>0</v>
      </c>
      <c r="I17" s="221"/>
      <c r="J17" s="61" t="e">
        <f>VLOOKUP(+K16,prix,2,FALSE)</f>
        <v>#NAME?</v>
      </c>
      <c r="K17" s="221">
        <f>IF(ISNA(VLOOKUP(+K16,Driver_Fw_Shafts,2,FALSE)),0,VLOOKUP(+K16,Driver_Fw_Shafts,2,FALSE))</f>
        <v>0</v>
      </c>
      <c r="L17" s="221"/>
      <c r="M17" s="221"/>
      <c r="N17" s="274"/>
      <c r="O17" s="221">
        <f>IF(ISNA(VLOOKUP(+O16,Driver_Fw_Shafts,2,FALSE)),0,VLOOKUP(+O16,Driver_Fw_Shafts,2,FALSE))</f>
        <v>0</v>
      </c>
      <c r="P17" s="221"/>
      <c r="Q17" s="221"/>
      <c r="R17" s="62"/>
      <c r="S17" s="221">
        <f>IF(ISNA(VLOOKUP(+S16,Hybrid_Shafts,2,FALSE)),0,VLOOKUP(+S16,Hybrid_Shafts,2,FALSE))</f>
        <v>0</v>
      </c>
      <c r="T17" s="221"/>
      <c r="U17" s="221"/>
      <c r="V17" s="264"/>
      <c r="W17" s="287"/>
      <c r="X17" s="287"/>
      <c r="Y17" s="287"/>
      <c r="Z17" s="287"/>
      <c r="AA17" s="287"/>
      <c r="AB17" s="69"/>
    </row>
    <row r="18" spans="1:28" s="63" customFormat="1" ht="18.75" customHeight="1" hidden="1">
      <c r="A18" s="60"/>
      <c r="B18" s="197"/>
      <c r="C18" s="118">
        <f>IF(ISNA(VLOOKUP(+C16,Irons_Shafts,3,FALSE)),0,VLOOKUP(+C16,Irons_Shafts,3,FALSE))</f>
        <v>0</v>
      </c>
      <c r="D18" s="117"/>
      <c r="E18" s="217">
        <f>IF(ISNA(VLOOKUP(+E16,Utilities_Shafts,3,FALSE)),0,VLOOKUP(+E16,Utilities_Shafts,3,FALSE))</f>
        <v>0</v>
      </c>
      <c r="F18" s="217"/>
      <c r="G18" s="117"/>
      <c r="H18" s="217">
        <f>IF(ISNA(VLOOKUP(+H16,Wedge_Shafts,3,FALSE)),0,VLOOKUP(+H16,Wedge_Shafts,3,FALSE))</f>
        <v>0</v>
      </c>
      <c r="I18" s="217"/>
      <c r="J18" s="74"/>
      <c r="K18" s="217">
        <f>IF(ISNA(VLOOKUP(+K16,Driver_Fw_Shafts,3,FALSE)),0,VLOOKUP(+K16,Driver_Fw_Shafts,3,FALSE))</f>
        <v>0</v>
      </c>
      <c r="L18" s="217"/>
      <c r="M18" s="217"/>
      <c r="N18" s="274"/>
      <c r="O18" s="217">
        <f>IF(ISNA(VLOOKUP(+O16,Driver_Fw_Shafts,3,FALSE)),0,VLOOKUP(+O16,Driver_Fw_Shafts,3,FALSE))</f>
        <v>0</v>
      </c>
      <c r="P18" s="217"/>
      <c r="Q18" s="217"/>
      <c r="R18" s="62"/>
      <c r="S18" s="217">
        <f>IF(ISNA(VLOOKUP(+S16,Hybrid_Shafts,3,FALSE)),0,VLOOKUP(+S16,Hybrid_Shafts,3,FALSE))</f>
        <v>0</v>
      </c>
      <c r="T18" s="217"/>
      <c r="U18" s="217"/>
      <c r="V18" s="264"/>
      <c r="W18" s="125"/>
      <c r="X18" s="125"/>
      <c r="Y18" s="125"/>
      <c r="Z18" s="125"/>
      <c r="AA18" s="125"/>
      <c r="AB18" s="69"/>
    </row>
    <row r="19" spans="1:27" ht="3.75" customHeight="1" thickBot="1">
      <c r="A19" s="25"/>
      <c r="B19" s="197"/>
      <c r="C19" s="114"/>
      <c r="D19" s="4"/>
      <c r="E19" s="111"/>
      <c r="F19" s="111"/>
      <c r="G19" s="4"/>
      <c r="H19" s="111"/>
      <c r="I19" s="111"/>
      <c r="J19" s="4"/>
      <c r="K19" s="111"/>
      <c r="L19" s="111"/>
      <c r="M19" s="111"/>
      <c r="N19" s="274"/>
      <c r="O19" s="111"/>
      <c r="P19" s="111"/>
      <c r="Q19" s="111"/>
      <c r="R19" s="113"/>
      <c r="S19" s="111"/>
      <c r="T19" s="111"/>
      <c r="U19" s="111"/>
      <c r="V19" s="264"/>
      <c r="W19" s="111"/>
      <c r="X19" s="111"/>
      <c r="Y19" s="111"/>
      <c r="Z19" s="111"/>
      <c r="AA19" s="111"/>
    </row>
    <row r="20" spans="1:27" ht="18.75" customHeight="1" thickBot="1">
      <c r="A20" s="16" t="s">
        <v>6</v>
      </c>
      <c r="B20" s="197"/>
      <c r="C20" s="136"/>
      <c r="D20" s="119"/>
      <c r="E20" s="222"/>
      <c r="F20" s="223"/>
      <c r="G20" s="119"/>
      <c r="H20" s="222"/>
      <c r="I20" s="223"/>
      <c r="J20" s="4"/>
      <c r="K20" s="233"/>
      <c r="L20" s="234"/>
      <c r="M20" s="235"/>
      <c r="N20" s="274"/>
      <c r="O20" s="233"/>
      <c r="P20" s="234"/>
      <c r="Q20" s="235"/>
      <c r="R20" s="113"/>
      <c r="S20" s="233"/>
      <c r="T20" s="234"/>
      <c r="U20" s="235"/>
      <c r="V20" s="264"/>
      <c r="W20" s="253" t="s">
        <v>167</v>
      </c>
      <c r="X20" s="254"/>
      <c r="Y20" s="254"/>
      <c r="Z20" s="254"/>
      <c r="AA20" s="255"/>
    </row>
    <row r="21" spans="1:27" ht="3.75" customHeight="1" thickBot="1">
      <c r="A21" s="15"/>
      <c r="B21" s="197"/>
      <c r="C21" s="114"/>
      <c r="D21" s="4"/>
      <c r="E21" s="213"/>
      <c r="F21" s="213"/>
      <c r="G21" s="4"/>
      <c r="H21" s="213"/>
      <c r="I21" s="213"/>
      <c r="J21" s="4"/>
      <c r="K21" s="213"/>
      <c r="L21" s="213"/>
      <c r="M21" s="213"/>
      <c r="N21" s="274"/>
      <c r="O21" s="213"/>
      <c r="P21" s="213"/>
      <c r="Q21" s="213"/>
      <c r="R21" s="113"/>
      <c r="S21" s="213"/>
      <c r="T21" s="213"/>
      <c r="U21" s="213"/>
      <c r="V21" s="264"/>
      <c r="W21" s="213"/>
      <c r="X21" s="213"/>
      <c r="Y21" s="213"/>
      <c r="Z21" s="213"/>
      <c r="AA21" s="213"/>
    </row>
    <row r="22" spans="1:27" ht="18.75" customHeight="1" thickBot="1">
      <c r="A22" s="16" t="s">
        <v>7</v>
      </c>
      <c r="B22" s="197"/>
      <c r="C22" s="138"/>
      <c r="D22" s="4"/>
      <c r="E22" s="214"/>
      <c r="F22" s="215"/>
      <c r="G22" s="4"/>
      <c r="H22" s="214"/>
      <c r="I22" s="215"/>
      <c r="J22" s="4"/>
      <c r="K22" s="214"/>
      <c r="L22" s="277"/>
      <c r="M22" s="215"/>
      <c r="N22" s="274"/>
      <c r="O22" s="214"/>
      <c r="P22" s="277"/>
      <c r="Q22" s="215"/>
      <c r="R22" s="113"/>
      <c r="S22" s="214"/>
      <c r="T22" s="277"/>
      <c r="U22" s="215"/>
      <c r="V22" s="264"/>
      <c r="W22" s="214"/>
      <c r="X22" s="277"/>
      <c r="Y22" s="277"/>
      <c r="Z22" s="277"/>
      <c r="AA22" s="215"/>
    </row>
    <row r="23" spans="1:27" ht="3.75" customHeight="1" thickBot="1">
      <c r="A23" s="15"/>
      <c r="B23" s="197"/>
      <c r="C23" s="114"/>
      <c r="D23" s="4"/>
      <c r="E23" s="213"/>
      <c r="F23" s="213"/>
      <c r="G23" s="4"/>
      <c r="H23" s="213"/>
      <c r="I23" s="213"/>
      <c r="J23" s="4"/>
      <c r="K23" s="213"/>
      <c r="L23" s="213"/>
      <c r="M23" s="213"/>
      <c r="N23" s="274"/>
      <c r="O23" s="213"/>
      <c r="P23" s="213"/>
      <c r="Q23" s="213"/>
      <c r="R23" s="113"/>
      <c r="S23" s="213"/>
      <c r="T23" s="213"/>
      <c r="U23" s="213"/>
      <c r="V23" s="264"/>
      <c r="W23" s="213"/>
      <c r="X23" s="213"/>
      <c r="Y23" s="213"/>
      <c r="Z23" s="213"/>
      <c r="AA23" s="213"/>
    </row>
    <row r="24" spans="1:27" ht="18.75" customHeight="1" thickBot="1">
      <c r="A24" s="16" t="s">
        <v>8</v>
      </c>
      <c r="B24" s="197"/>
      <c r="C24" s="139"/>
      <c r="D24" s="99"/>
      <c r="E24" s="206"/>
      <c r="F24" s="207"/>
      <c r="G24" s="99"/>
      <c r="H24" s="206"/>
      <c r="I24" s="207"/>
      <c r="J24" s="4"/>
      <c r="K24" s="206"/>
      <c r="L24" s="251"/>
      <c r="M24" s="207"/>
      <c r="N24" s="274"/>
      <c r="O24" s="206"/>
      <c r="P24" s="251"/>
      <c r="Q24" s="207"/>
      <c r="R24" s="113"/>
      <c r="S24" s="206"/>
      <c r="T24" s="251"/>
      <c r="U24" s="207"/>
      <c r="V24" s="264"/>
      <c r="W24" s="206"/>
      <c r="X24" s="251"/>
      <c r="Y24" s="251"/>
      <c r="Z24" s="251"/>
      <c r="AA24" s="207"/>
    </row>
    <row r="25" spans="1:27" ht="18.75" customHeight="1" hidden="1">
      <c r="A25" s="24"/>
      <c r="B25" s="197"/>
      <c r="C25" s="116">
        <f>IF(ISNA(VLOOKUP(+C24,Grips,2,FALSE)),0,VLOOKUP(+C24,Grips,2,FALSE))</f>
        <v>0</v>
      </c>
      <c r="D25" s="117"/>
      <c r="E25" s="216">
        <f>IF(ISNA(VLOOKUP(+E24,Grips,2,FALSE)),0,VLOOKUP(+E24,Grips,2,FALSE))</f>
        <v>0</v>
      </c>
      <c r="F25" s="216"/>
      <c r="G25" s="117"/>
      <c r="H25" s="216">
        <f>IF(ISNA(VLOOKUP(+H24,Wedge_Grips,2,FALSE)),0,VLOOKUP(+H24,Wedge_Grips,2,FALSE))</f>
        <v>0</v>
      </c>
      <c r="I25" s="216"/>
      <c r="J25" s="4"/>
      <c r="K25" s="216">
        <f>IF(ISNA(VLOOKUP(+K24,Grips,2,FALSE)),0,VLOOKUP(+K24,Grips,2,FALSE))</f>
        <v>0</v>
      </c>
      <c r="L25" s="216"/>
      <c r="M25" s="216"/>
      <c r="N25" s="274"/>
      <c r="O25" s="216">
        <f>IF(ISNA(VLOOKUP(+O24,Grips,2,FALSE)),0,VLOOKUP(+O24,Grips,2,FALSE))</f>
        <v>0</v>
      </c>
      <c r="P25" s="216"/>
      <c r="Q25" s="216"/>
      <c r="R25" s="113"/>
      <c r="S25" s="221">
        <f>IF(ISNA(VLOOKUP(+S24,Grips,2,FALSE)),0,VLOOKUP(+S24,Grips,2,FALSE))</f>
        <v>0</v>
      </c>
      <c r="T25" s="221"/>
      <c r="U25" s="221"/>
      <c r="V25" s="264"/>
      <c r="W25" s="287"/>
      <c r="X25" s="287"/>
      <c r="Y25" s="287"/>
      <c r="Z25" s="287"/>
      <c r="AA25" s="287"/>
    </row>
    <row r="26" spans="1:27" ht="18.75" customHeight="1" hidden="1">
      <c r="A26" s="24"/>
      <c r="B26" s="197"/>
      <c r="C26" s="118">
        <f>IF(ISNA(VLOOKUP(+C24,Grips,3,FALSE)),0,VLOOKUP(+C24,Grips,3,FALSE))</f>
        <v>0</v>
      </c>
      <c r="D26" s="117"/>
      <c r="E26" s="217">
        <f>IF(ISNA(VLOOKUP(+E24,Grips,3,FALSE)),0,VLOOKUP(+E24,Grips,3,FALSE))</f>
        <v>0</v>
      </c>
      <c r="F26" s="217"/>
      <c r="G26" s="117"/>
      <c r="H26" s="217">
        <f>IF(ISNA(VLOOKUP(+H24,Wedge_Grips,3,FALSE)),0,VLOOKUP(+H24,Wedge_Grips,3,FALSE))</f>
        <v>0</v>
      </c>
      <c r="I26" s="217"/>
      <c r="J26" s="4"/>
      <c r="K26" s="217">
        <f>IF(ISNA(VLOOKUP(+K24,Grips,3,FALSE)),0,VLOOKUP(+K24,Grips,3,FALSE))</f>
        <v>0</v>
      </c>
      <c r="L26" s="217"/>
      <c r="M26" s="217"/>
      <c r="N26" s="274"/>
      <c r="O26" s="217">
        <f>IF(ISNA(VLOOKUP(+O24,Grips,3,FALSE)),0,VLOOKUP(+O24,Grips,3,FALSE))</f>
        <v>0</v>
      </c>
      <c r="P26" s="217"/>
      <c r="Q26" s="217"/>
      <c r="R26" s="113"/>
      <c r="S26" s="217">
        <f>IF(ISNA(VLOOKUP(+S24,Grips,3,FALSE)),0,VLOOKUP(+S24,Grips,3,FALSE))</f>
        <v>0</v>
      </c>
      <c r="T26" s="217"/>
      <c r="U26" s="217"/>
      <c r="V26" s="264"/>
      <c r="W26" s="125"/>
      <c r="X26" s="125"/>
      <c r="Y26" s="125"/>
      <c r="Z26" s="125"/>
      <c r="AA26" s="125"/>
    </row>
    <row r="27" spans="1:27" ht="3.75" customHeight="1" thickBot="1">
      <c r="A27" s="25"/>
      <c r="B27" s="197"/>
      <c r="C27" s="114"/>
      <c r="D27" s="4"/>
      <c r="E27" s="218"/>
      <c r="F27" s="218"/>
      <c r="G27" s="4"/>
      <c r="H27" s="218"/>
      <c r="I27" s="218"/>
      <c r="J27" s="4"/>
      <c r="K27" s="256"/>
      <c r="L27" s="256"/>
      <c r="M27" s="256"/>
      <c r="N27" s="274"/>
      <c r="O27" s="218"/>
      <c r="P27" s="218"/>
      <c r="Q27" s="218"/>
      <c r="R27" s="113"/>
      <c r="S27" s="218"/>
      <c r="T27" s="218"/>
      <c r="U27" s="218"/>
      <c r="V27" s="264"/>
      <c r="W27" s="218"/>
      <c r="X27" s="218"/>
      <c r="Y27" s="218"/>
      <c r="Z27" s="218"/>
      <c r="AA27" s="218"/>
    </row>
    <row r="28" spans="1:27" ht="18.75" customHeight="1" thickBot="1">
      <c r="A28" s="16" t="s">
        <v>9</v>
      </c>
      <c r="B28" s="197"/>
      <c r="C28" s="140"/>
      <c r="D28" s="126"/>
      <c r="E28" s="211"/>
      <c r="F28" s="212"/>
      <c r="G28" s="126"/>
      <c r="H28" s="211"/>
      <c r="I28" s="212"/>
      <c r="J28" s="4"/>
      <c r="K28" s="211"/>
      <c r="L28" s="278"/>
      <c r="M28" s="212"/>
      <c r="N28" s="274"/>
      <c r="O28" s="211"/>
      <c r="P28" s="278"/>
      <c r="Q28" s="212"/>
      <c r="R28" s="113"/>
      <c r="S28" s="211"/>
      <c r="T28" s="278"/>
      <c r="U28" s="212"/>
      <c r="V28" s="264"/>
      <c r="W28" s="211"/>
      <c r="X28" s="278"/>
      <c r="Y28" s="278"/>
      <c r="Z28" s="278"/>
      <c r="AA28" s="212"/>
    </row>
    <row r="29" spans="1:27" ht="3.75" customHeight="1" thickBot="1">
      <c r="A29" s="15"/>
      <c r="B29" s="197"/>
      <c r="C29" s="114"/>
      <c r="D29" s="4"/>
      <c r="E29" s="213"/>
      <c r="F29" s="213"/>
      <c r="G29" s="4"/>
      <c r="H29" s="213"/>
      <c r="I29" s="213"/>
      <c r="J29" s="4"/>
      <c r="K29" s="213"/>
      <c r="L29" s="213"/>
      <c r="M29" s="213"/>
      <c r="N29" s="274"/>
      <c r="O29" s="213"/>
      <c r="P29" s="213"/>
      <c r="Q29" s="213"/>
      <c r="R29" s="113"/>
      <c r="S29" s="213"/>
      <c r="T29" s="213"/>
      <c r="U29" s="213"/>
      <c r="V29" s="264"/>
      <c r="W29" s="213"/>
      <c r="X29" s="213"/>
      <c r="Y29" s="213"/>
      <c r="Z29" s="213"/>
      <c r="AA29" s="213"/>
    </row>
    <row r="30" spans="1:27" ht="18.75" customHeight="1" thickBot="1">
      <c r="A30" s="16" t="s">
        <v>10</v>
      </c>
      <c r="B30" s="197"/>
      <c r="C30" s="139"/>
      <c r="D30" s="4"/>
      <c r="E30" s="206"/>
      <c r="F30" s="207"/>
      <c r="G30" s="4"/>
      <c r="H30" s="206"/>
      <c r="I30" s="207"/>
      <c r="J30" s="4"/>
      <c r="K30" s="237" t="s">
        <v>167</v>
      </c>
      <c r="L30" s="238"/>
      <c r="M30" s="239"/>
      <c r="N30" s="274"/>
      <c r="O30" s="237" t="s">
        <v>167</v>
      </c>
      <c r="P30" s="238"/>
      <c r="Q30" s="239"/>
      <c r="R30" s="113"/>
      <c r="S30" s="237" t="s">
        <v>167</v>
      </c>
      <c r="T30" s="238"/>
      <c r="U30" s="239"/>
      <c r="V30" s="264"/>
      <c r="W30" s="222"/>
      <c r="X30" s="273"/>
      <c r="Y30" s="273"/>
      <c r="Z30" s="273"/>
      <c r="AA30" s="223"/>
    </row>
    <row r="31" spans="1:27" ht="3.75" customHeight="1" thickBot="1">
      <c r="A31" s="15"/>
      <c r="B31" s="197"/>
      <c r="C31" s="114"/>
      <c r="D31" s="4"/>
      <c r="E31" s="213"/>
      <c r="F31" s="213"/>
      <c r="G31" s="4"/>
      <c r="H31" s="213"/>
      <c r="I31" s="213"/>
      <c r="J31" s="4"/>
      <c r="K31" s="240"/>
      <c r="L31" s="241"/>
      <c r="M31" s="242"/>
      <c r="N31" s="274"/>
      <c r="O31" s="240"/>
      <c r="P31" s="241"/>
      <c r="Q31" s="242"/>
      <c r="R31" s="5"/>
      <c r="S31" s="240"/>
      <c r="T31" s="241"/>
      <c r="U31" s="242"/>
      <c r="V31" s="6"/>
      <c r="W31" s="276"/>
      <c r="X31" s="276"/>
      <c r="Y31" s="276"/>
      <c r="Z31" s="276"/>
      <c r="AA31" s="292"/>
    </row>
    <row r="32" spans="1:27" ht="18.75" customHeight="1" thickBot="1">
      <c r="A32" s="16" t="s">
        <v>11</v>
      </c>
      <c r="B32" s="197"/>
      <c r="C32" s="139"/>
      <c r="D32" s="4"/>
      <c r="E32" s="206"/>
      <c r="F32" s="207"/>
      <c r="G32" s="4"/>
      <c r="H32" s="206"/>
      <c r="I32" s="207"/>
      <c r="J32" s="112"/>
      <c r="K32" s="243"/>
      <c r="L32" s="244"/>
      <c r="M32" s="245"/>
      <c r="N32" s="274"/>
      <c r="O32" s="243"/>
      <c r="P32" s="244"/>
      <c r="Q32" s="245"/>
      <c r="R32" s="5"/>
      <c r="S32" s="243"/>
      <c r="T32" s="244"/>
      <c r="U32" s="245"/>
      <c r="V32" s="6"/>
      <c r="W32" s="289"/>
      <c r="X32" s="290"/>
      <c r="Y32" s="290"/>
      <c r="Z32" s="290"/>
      <c r="AA32" s="291"/>
    </row>
    <row r="33" spans="1:27" ht="3.75" customHeight="1" thickBot="1">
      <c r="A33" s="15"/>
      <c r="B33" s="197"/>
      <c r="C33" s="114"/>
      <c r="D33" s="4"/>
      <c r="E33" s="213"/>
      <c r="F33" s="213"/>
      <c r="G33" s="4"/>
      <c r="H33" s="213"/>
      <c r="I33" s="213"/>
      <c r="J33" s="4"/>
      <c r="K33" s="213"/>
      <c r="L33" s="213"/>
      <c r="M33" s="213"/>
      <c r="N33" s="274"/>
      <c r="O33" s="213"/>
      <c r="P33" s="213"/>
      <c r="Q33" s="213"/>
      <c r="R33" s="5"/>
      <c r="S33" s="276"/>
      <c r="T33" s="276"/>
      <c r="U33" s="276"/>
      <c r="V33" s="6"/>
      <c r="W33" s="276"/>
      <c r="X33" s="276"/>
      <c r="Y33" s="276"/>
      <c r="Z33" s="276"/>
      <c r="AA33" s="276"/>
    </row>
    <row r="34" spans="1:27" ht="18.75" customHeight="1" thickBot="1">
      <c r="A34" s="16" t="s">
        <v>190</v>
      </c>
      <c r="B34" s="197"/>
      <c r="C34" s="139"/>
      <c r="D34" s="119"/>
      <c r="E34" s="206"/>
      <c r="F34" s="207"/>
      <c r="G34" s="119"/>
      <c r="H34" s="206"/>
      <c r="I34" s="207"/>
      <c r="J34" s="4"/>
      <c r="K34" s="206"/>
      <c r="L34" s="251"/>
      <c r="M34" s="207"/>
      <c r="N34" s="274"/>
      <c r="O34" s="206"/>
      <c r="P34" s="251"/>
      <c r="Q34" s="207"/>
      <c r="R34" s="5"/>
      <c r="S34" s="206"/>
      <c r="T34" s="251"/>
      <c r="U34" s="207"/>
      <c r="V34" s="6"/>
      <c r="W34" s="222"/>
      <c r="X34" s="273"/>
      <c r="Y34" s="273"/>
      <c r="Z34" s="273"/>
      <c r="AA34" s="223"/>
    </row>
    <row r="35" spans="1:27" ht="18.75" customHeight="1" hidden="1">
      <c r="A35" s="24"/>
      <c r="B35" s="197"/>
      <c r="C35" s="127">
        <f>IF(ISNA(VLOOKUP(+C34,Qty_Clubs,2,FALSE)),0,VLOOKUP(+C34,Qty_Clubs,2,FALSE))</f>
        <v>0</v>
      </c>
      <c r="D35" s="119"/>
      <c r="E35" s="208">
        <f>IF(ISNA(VLOOKUP(+E34,Qty_Clubs,2,FALSE)),0,VLOOKUP(+E34,Qty_Clubs,2,FALSE))</f>
        <v>0</v>
      </c>
      <c r="F35" s="208"/>
      <c r="G35" s="119"/>
      <c r="H35" s="208">
        <f>IF(ISNA(VLOOKUP(+H34,Qty_Clubs,2,FALSE)),0,VLOOKUP(+H34,Qty_Clubs,2,FALSE))</f>
        <v>0</v>
      </c>
      <c r="I35" s="208"/>
      <c r="J35" s="4"/>
      <c r="K35" s="208">
        <f>IF(ISNA(VLOOKUP(+K34,Qty_Clubs,2,FALSE)),0,VLOOKUP(+K34,Qty_Clubs,2,FALSE))</f>
        <v>0</v>
      </c>
      <c r="L35" s="208"/>
      <c r="M35" s="208"/>
      <c r="N35" s="274"/>
      <c r="O35" s="208">
        <f>IF(ISNA(VLOOKUP(+O34,Qty_Clubs,2,FALSE)),0,VLOOKUP(+O34,Qty_Clubs,2,FALSE))</f>
        <v>0</v>
      </c>
      <c r="P35" s="208"/>
      <c r="Q35" s="208"/>
      <c r="R35" s="5"/>
      <c r="S35" s="208">
        <f>IF(ISNA(VLOOKUP(+S34,Qty_Clubs,2,FALSE)),0,VLOOKUP(+S34,Qty_Clubs,2,FALSE))</f>
        <v>0</v>
      </c>
      <c r="T35" s="208"/>
      <c r="U35" s="208"/>
      <c r="V35" s="6"/>
      <c r="W35" s="208">
        <f>IF(ISNA(VLOOKUP(+W34,Qty_Clubs,2,FALSE)),0,VLOOKUP(+W34,Qty_Clubs,2,FALSE))</f>
        <v>0</v>
      </c>
      <c r="X35" s="208"/>
      <c r="Y35" s="208"/>
      <c r="Z35" s="208"/>
      <c r="AA35" s="208"/>
    </row>
    <row r="36" spans="1:28" s="7" customFormat="1" ht="3.75" customHeight="1" thickBot="1">
      <c r="A36" s="59"/>
      <c r="B36" s="197"/>
      <c r="C36" s="112"/>
      <c r="D36" s="4"/>
      <c r="E36" s="92"/>
      <c r="F36" s="92"/>
      <c r="G36" s="4"/>
      <c r="H36" s="92"/>
      <c r="I36" s="92"/>
      <c r="J36" s="4"/>
      <c r="K36" s="275"/>
      <c r="L36" s="275"/>
      <c r="M36" s="275"/>
      <c r="N36" s="274"/>
      <c r="O36" s="275"/>
      <c r="P36" s="275"/>
      <c r="Q36" s="275"/>
      <c r="R36" s="112"/>
      <c r="S36" s="264"/>
      <c r="T36" s="264"/>
      <c r="U36" s="264"/>
      <c r="V36" s="112"/>
      <c r="W36" s="264"/>
      <c r="X36" s="264"/>
      <c r="Y36" s="264"/>
      <c r="Z36" s="264"/>
      <c r="AA36" s="264"/>
      <c r="AB36" s="70"/>
    </row>
    <row r="37" spans="1:27" ht="18.75" customHeight="1" thickBot="1">
      <c r="A37" s="16" t="s">
        <v>165</v>
      </c>
      <c r="B37" s="4"/>
      <c r="C37" s="67">
        <f>(C8+C17+C25)*C35</f>
        <v>0</v>
      </c>
      <c r="D37" s="58"/>
      <c r="E37" s="209">
        <f>(E8+E17+E25)*E35</f>
        <v>0</v>
      </c>
      <c r="F37" s="210"/>
      <c r="G37" s="58"/>
      <c r="H37" s="209">
        <f>(H8+H17+H25)*H35</f>
        <v>0</v>
      </c>
      <c r="I37" s="210"/>
      <c r="J37" s="4"/>
      <c r="K37" s="209">
        <f>(K8+K17+K25)*K35</f>
        <v>0</v>
      </c>
      <c r="L37" s="250"/>
      <c r="M37" s="210"/>
      <c r="N37" s="113"/>
      <c r="O37" s="209">
        <f>(O8+O17+O25)*O35</f>
        <v>0</v>
      </c>
      <c r="P37" s="250"/>
      <c r="Q37" s="210"/>
      <c r="R37" s="112"/>
      <c r="S37" s="209">
        <f>(S8+S17+S25)*S35</f>
        <v>0</v>
      </c>
      <c r="T37" s="250"/>
      <c r="U37" s="210"/>
      <c r="V37" s="6"/>
      <c r="W37" s="209">
        <f>(W8*W35)</f>
        <v>0</v>
      </c>
      <c r="X37" s="250"/>
      <c r="Y37" s="250"/>
      <c r="Z37" s="250"/>
      <c r="AA37" s="210"/>
    </row>
    <row r="38" spans="1:28" s="7" customFormat="1" ht="3.75" customHeight="1" thickBot="1">
      <c r="A38" s="59"/>
      <c r="B38" s="4"/>
      <c r="C38" s="112"/>
      <c r="D38" s="4"/>
      <c r="E38" s="92"/>
      <c r="F38" s="92"/>
      <c r="G38" s="4"/>
      <c r="H38" s="92"/>
      <c r="I38" s="92"/>
      <c r="J38" s="4"/>
      <c r="K38" s="275"/>
      <c r="L38" s="275"/>
      <c r="M38" s="275"/>
      <c r="N38" s="113"/>
      <c r="O38" s="275"/>
      <c r="P38" s="275"/>
      <c r="Q38" s="275"/>
      <c r="R38" s="112"/>
      <c r="S38" s="264"/>
      <c r="T38" s="264"/>
      <c r="U38" s="264"/>
      <c r="V38" s="112"/>
      <c r="W38" s="264"/>
      <c r="X38" s="264"/>
      <c r="Y38" s="264"/>
      <c r="Z38" s="264"/>
      <c r="AA38" s="264"/>
      <c r="AB38" s="70"/>
    </row>
    <row r="39" spans="1:27" ht="18.75" customHeight="1" thickBot="1">
      <c r="A39" s="16" t="s">
        <v>369</v>
      </c>
      <c r="B39" s="4"/>
      <c r="C39" s="67">
        <f>(C9+C18+C26)*C35</f>
        <v>0</v>
      </c>
      <c r="D39" s="58"/>
      <c r="E39" s="209">
        <f>(E9+E18+E26)*E35</f>
        <v>0</v>
      </c>
      <c r="F39" s="210"/>
      <c r="G39" s="58"/>
      <c r="H39" s="209">
        <f>(H9+H18+H26)*H35</f>
        <v>0</v>
      </c>
      <c r="I39" s="210"/>
      <c r="J39" s="4"/>
      <c r="K39" s="209">
        <f>(K9+K18+K26)*K35</f>
        <v>0</v>
      </c>
      <c r="L39" s="250"/>
      <c r="M39" s="210"/>
      <c r="N39" s="113"/>
      <c r="O39" s="209">
        <f>(O9+O18+O26)*O35</f>
        <v>0</v>
      </c>
      <c r="P39" s="250"/>
      <c r="Q39" s="210"/>
      <c r="R39" s="112"/>
      <c r="S39" s="209">
        <f>(S9+S18+S26)*S35</f>
        <v>0</v>
      </c>
      <c r="T39" s="250"/>
      <c r="U39" s="210"/>
      <c r="V39" s="6"/>
      <c r="W39" s="209">
        <f>(W9*W35)</f>
        <v>0</v>
      </c>
      <c r="X39" s="250"/>
      <c r="Y39" s="250"/>
      <c r="Z39" s="250"/>
      <c r="AA39" s="210"/>
    </row>
    <row r="40" spans="1:27" ht="3.75" customHeight="1" thickBot="1">
      <c r="A40" s="112"/>
      <c r="B40" s="4"/>
      <c r="C40" s="4"/>
      <c r="D40" s="4"/>
      <c r="E40" s="110"/>
      <c r="F40" s="110"/>
      <c r="G40" s="4"/>
      <c r="H40" s="110"/>
      <c r="I40" s="110"/>
      <c r="J40" s="4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75"/>
      <c r="AA40" s="75"/>
    </row>
    <row r="41" spans="1:28" ht="18.75" customHeight="1" thickBot="1">
      <c r="A41" s="163" t="s">
        <v>537</v>
      </c>
      <c r="B41" s="98"/>
      <c r="C41" s="104" t="s">
        <v>534</v>
      </c>
      <c r="D41" s="4"/>
      <c r="E41" s="168" t="s">
        <v>540</v>
      </c>
      <c r="F41" s="169"/>
      <c r="G41" s="97"/>
      <c r="H41" s="172" t="s">
        <v>539</v>
      </c>
      <c r="I41" s="174"/>
      <c r="J41" s="94"/>
      <c r="K41" s="172" t="s">
        <v>530</v>
      </c>
      <c r="L41" s="173"/>
      <c r="M41" s="174"/>
      <c r="N41" s="112"/>
      <c r="O41" s="154" t="s">
        <v>531</v>
      </c>
      <c r="P41" s="155"/>
      <c r="Q41" s="156"/>
      <c r="R41" s="112"/>
      <c r="S41" s="154" t="s">
        <v>532</v>
      </c>
      <c r="T41" s="155"/>
      <c r="U41" s="156"/>
      <c r="V41" s="100"/>
      <c r="W41" s="154" t="s">
        <v>533</v>
      </c>
      <c r="X41" s="155"/>
      <c r="Y41" s="155"/>
      <c r="Z41" s="155"/>
      <c r="AA41" s="156"/>
      <c r="AB41" s="70"/>
    </row>
    <row r="42" spans="1:27" ht="18.75" customHeight="1" thickBot="1">
      <c r="A42" s="164"/>
      <c r="B42" s="114"/>
      <c r="C42" s="141"/>
      <c r="D42" s="4"/>
      <c r="E42" s="262"/>
      <c r="F42" s="263"/>
      <c r="G42" s="6"/>
      <c r="H42" s="259"/>
      <c r="I42" s="261"/>
      <c r="J42" s="6"/>
      <c r="K42" s="259"/>
      <c r="L42" s="260"/>
      <c r="M42" s="261"/>
      <c r="N42" s="112"/>
      <c r="O42" s="259"/>
      <c r="P42" s="260"/>
      <c r="Q42" s="261"/>
      <c r="R42" s="112"/>
      <c r="S42" s="259"/>
      <c r="T42" s="260"/>
      <c r="U42" s="261"/>
      <c r="V42" s="6"/>
      <c r="W42" s="157"/>
      <c r="X42" s="158"/>
      <c r="Y42" s="158"/>
      <c r="Z42" s="158"/>
      <c r="AA42" s="159"/>
    </row>
    <row r="43" spans="1:27" ht="18.75" customHeight="1" hidden="1">
      <c r="A43" s="164"/>
      <c r="B43" s="60"/>
      <c r="C43" s="128">
        <f>IF(ISNA(VLOOKUP(+C42,Stamping_Styles,2,FALSE)),0,VLOOKUP(+C42,Stamping_Styles,2,FALSE))</f>
        <v>0</v>
      </c>
      <c r="D43" s="4"/>
      <c r="E43" s="93"/>
      <c r="F43" s="93"/>
      <c r="G43" s="4"/>
      <c r="H43" s="93"/>
      <c r="I43" s="93"/>
      <c r="J43" s="4"/>
      <c r="K43" s="153">
        <f>IF(ISBLANK(K42:AA42)=TRUE,0,IF(AND(K42="No color change",O42="No color change",S42="No color change",W42="No color change")=TRUE,0,17))</f>
        <v>0</v>
      </c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</row>
    <row r="44" spans="1:27" ht="18.75" customHeight="1" hidden="1">
      <c r="A44" s="164"/>
      <c r="B44" s="60"/>
      <c r="C44" s="129">
        <f>IF(ISNA(VLOOKUP(+C42,Stamping_Styles,3,FALSE)),0,VLOOKUP(+C42,Stamping_Styles,3,FALSE))</f>
        <v>0</v>
      </c>
      <c r="D44" s="4"/>
      <c r="E44" s="93"/>
      <c r="F44" s="93"/>
      <c r="G44" s="4"/>
      <c r="H44" s="93"/>
      <c r="I44" s="93"/>
      <c r="J44" s="4"/>
      <c r="K44" s="146">
        <f>IF(K43=0,0,29)</f>
        <v>0</v>
      </c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</row>
    <row r="45" spans="1:27" ht="3.75" customHeight="1" thickBot="1">
      <c r="A45" s="164"/>
      <c r="B45" s="4"/>
      <c r="C45" s="4"/>
      <c r="D45" s="4"/>
      <c r="E45" s="4"/>
      <c r="F45" s="4"/>
      <c r="G45" s="4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8" ht="18.75" customHeight="1" thickBot="1">
      <c r="A46" s="164"/>
      <c r="B46" s="97"/>
      <c r="C46" s="105" t="s">
        <v>535</v>
      </c>
      <c r="D46" s="97"/>
      <c r="E46" s="166" t="s">
        <v>550</v>
      </c>
      <c r="F46" s="167"/>
      <c r="G46" s="97"/>
      <c r="H46" s="166" t="s">
        <v>74</v>
      </c>
      <c r="I46" s="167"/>
      <c r="J46" s="4"/>
      <c r="K46" s="160" t="s">
        <v>536</v>
      </c>
      <c r="L46" s="161"/>
      <c r="M46" s="162"/>
      <c r="N46" s="112"/>
      <c r="O46" s="160" t="s">
        <v>538</v>
      </c>
      <c r="P46" s="161"/>
      <c r="Q46" s="162"/>
      <c r="R46" s="112"/>
      <c r="S46" s="160" t="s">
        <v>549</v>
      </c>
      <c r="T46" s="161"/>
      <c r="U46" s="162"/>
      <c r="V46" s="100"/>
      <c r="W46" s="154" t="s">
        <v>165</v>
      </c>
      <c r="X46" s="156"/>
      <c r="Y46" s="107"/>
      <c r="Z46" s="154" t="s">
        <v>369</v>
      </c>
      <c r="AA46" s="156"/>
      <c r="AB46" s="70"/>
    </row>
    <row r="47" spans="1:27" ht="18.75" customHeight="1" thickBot="1" thickTop="1">
      <c r="A47" s="165"/>
      <c r="B47" s="119"/>
      <c r="C47" s="142"/>
      <c r="D47" s="4"/>
      <c r="E47" s="170"/>
      <c r="F47" s="171"/>
      <c r="G47" s="130"/>
      <c r="H47" s="170"/>
      <c r="I47" s="171"/>
      <c r="J47" s="4"/>
      <c r="K47" s="147"/>
      <c r="L47" s="148"/>
      <c r="M47" s="149"/>
      <c r="N47" s="112"/>
      <c r="O47" s="150"/>
      <c r="P47" s="151"/>
      <c r="Q47" s="152"/>
      <c r="R47" s="112"/>
      <c r="S47" s="147"/>
      <c r="T47" s="148"/>
      <c r="U47" s="149"/>
      <c r="V47" s="6"/>
      <c r="W47" s="143">
        <f>(C43+K43+C48+H48+K48+O48+S48)*H34</f>
        <v>0</v>
      </c>
      <c r="X47" s="144"/>
      <c r="Y47" s="106"/>
      <c r="Z47" s="143">
        <f>(C44+K44+C49+H49+K49+O49+S49)*H34</f>
        <v>0</v>
      </c>
      <c r="AA47" s="144"/>
    </row>
    <row r="48" spans="1:27" ht="18.75" customHeight="1" hidden="1">
      <c r="A48" s="99"/>
      <c r="B48" s="131"/>
      <c r="C48" s="128">
        <f>IF(ISNA(VLOOKUP(+C47,Toe_Engraving_Prices,2,FALSE)),0,VLOOKUP(+C47,Toe_Engraving_Prices,2,FALSE))</f>
        <v>0</v>
      </c>
      <c r="D48" s="4"/>
      <c r="E48" s="175"/>
      <c r="F48" s="175"/>
      <c r="G48" s="131"/>
      <c r="H48" s="153">
        <f>IF(ISNA(VLOOKUP(+H47,Shaft_Bands,2,FALSE)),0,VLOOKUP(+H47,Shaft_Bands,2,FALSE))</f>
        <v>0</v>
      </c>
      <c r="I48" s="153"/>
      <c r="J48" s="131"/>
      <c r="K48" s="153">
        <f>IF(ISNA(VLOOKUP(+K47,Ferrule_Options,2,FALSE)),0,VLOOKUP(+K47,Ferrule_Options,2,FALSE))</f>
        <v>0</v>
      </c>
      <c r="L48" s="153"/>
      <c r="M48" s="153"/>
      <c r="N48" s="112"/>
      <c r="O48" s="153">
        <f>IF(ISNA(VLOOKUP(+O47,See_Comment,2,FALSE)),0,VLOOKUP(+O47,See_Comment,2,FALSE))</f>
        <v>0</v>
      </c>
      <c r="P48" s="153"/>
      <c r="Q48" s="153"/>
      <c r="R48" s="112"/>
      <c r="S48" s="153">
        <f>IF(ISNA(VLOOKUP(+S47,SW_Prices,2,FALSE)),0,VLOOKUP(+S47,SW_Prices,2,FALSE))</f>
        <v>0</v>
      </c>
      <c r="T48" s="153"/>
      <c r="U48" s="153"/>
      <c r="V48" s="6"/>
      <c r="W48" s="145"/>
      <c r="X48" s="145"/>
      <c r="Y48" s="145"/>
      <c r="Z48" s="145"/>
      <c r="AA48" s="145"/>
    </row>
    <row r="49" spans="1:28" s="108" customFormat="1" ht="18.75" customHeight="1" hidden="1">
      <c r="A49" s="99"/>
      <c r="B49" s="131"/>
      <c r="C49" s="129">
        <f>IF(ISNA(VLOOKUP(+C47,Toe_Engraving_Prices,3,FALSE)),0,VLOOKUP(+C47,Toe_Engraving_Prices,3,FALSE))</f>
        <v>0</v>
      </c>
      <c r="D49" s="4"/>
      <c r="E49" s="175"/>
      <c r="F49" s="175"/>
      <c r="G49" s="131"/>
      <c r="H49" s="146">
        <f>IF(ISNA(VLOOKUP(+H47,Shaft_Bands,3,FALSE)),0,VLOOKUP(+H47,Shaft_Bands,3,FALSE))</f>
        <v>0</v>
      </c>
      <c r="I49" s="146"/>
      <c r="J49" s="131"/>
      <c r="K49" s="146">
        <f>IF(ISNA(VLOOKUP(+K47,Ferrule_Options,3,FALSE)),0,VLOOKUP(+K47,Ferrule_Options,3,FALSE))</f>
        <v>0</v>
      </c>
      <c r="L49" s="146"/>
      <c r="M49" s="146"/>
      <c r="N49" s="112"/>
      <c r="O49" s="146">
        <f>IF(ISNA(VLOOKUP(+O47,See_Comment,3,FALSE)),0,VLOOKUP(+O47,See_Comment,3,FALSE))</f>
        <v>0</v>
      </c>
      <c r="P49" s="146"/>
      <c r="Q49" s="146"/>
      <c r="R49" s="112"/>
      <c r="S49" s="146">
        <f>IF(ISNA(VLOOKUP(+S47,SW_Prices,3,FALSE)),0,VLOOKUP(+S47,SW_Prices,3,FALSE))</f>
        <v>0</v>
      </c>
      <c r="T49" s="146"/>
      <c r="U49" s="146"/>
      <c r="V49" s="6"/>
      <c r="W49" s="109"/>
      <c r="X49" s="109"/>
      <c r="Y49" s="109"/>
      <c r="Z49" s="109"/>
      <c r="AA49" s="109"/>
      <c r="AB49" s="70"/>
    </row>
    <row r="50" spans="1:28" s="3" customFormat="1" ht="3.75" customHeight="1" thickBot="1">
      <c r="A50" s="99"/>
      <c r="B50" s="131"/>
      <c r="C50" s="60"/>
      <c r="D50" s="4"/>
      <c r="E50" s="132"/>
      <c r="F50" s="132"/>
      <c r="G50" s="131"/>
      <c r="H50" s="132"/>
      <c r="I50" s="132"/>
      <c r="J50" s="131"/>
      <c r="K50" s="132"/>
      <c r="L50" s="132"/>
      <c r="M50" s="132"/>
      <c r="N50" s="112"/>
      <c r="O50" s="132"/>
      <c r="P50" s="132"/>
      <c r="Q50" s="132"/>
      <c r="R50" s="112"/>
      <c r="S50" s="132"/>
      <c r="T50" s="132"/>
      <c r="U50" s="132"/>
      <c r="V50" s="6"/>
      <c r="W50" s="109"/>
      <c r="X50" s="109"/>
      <c r="Y50" s="109"/>
      <c r="Z50" s="109"/>
      <c r="AA50" s="109"/>
      <c r="AB50" s="20"/>
    </row>
    <row r="51" spans="1:28" ht="18.75" customHeight="1" thickBot="1">
      <c r="A51" s="299" t="s">
        <v>370</v>
      </c>
      <c r="B51" s="300"/>
      <c r="C51" s="301"/>
      <c r="D51" s="197"/>
      <c r="E51" s="201" t="s">
        <v>265</v>
      </c>
      <c r="F51" s="202"/>
      <c r="G51" s="96"/>
      <c r="H51" s="185" t="s">
        <v>431</v>
      </c>
      <c r="I51" s="186"/>
      <c r="J51" s="4"/>
      <c r="K51" s="185" t="s">
        <v>14</v>
      </c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186"/>
      <c r="AB51" s="3"/>
    </row>
    <row r="52" spans="1:27" ht="3.75" customHeight="1" thickBot="1">
      <c r="A52" s="302"/>
      <c r="B52" s="303"/>
      <c r="C52" s="304"/>
      <c r="D52" s="197"/>
      <c r="E52" s="196"/>
      <c r="F52" s="196"/>
      <c r="G52" s="110"/>
      <c r="H52" s="6"/>
      <c r="I52" s="6"/>
      <c r="J52" s="110"/>
      <c r="K52" s="196"/>
      <c r="L52" s="196"/>
      <c r="M52" s="110"/>
      <c r="N52" s="110"/>
      <c r="O52" s="110"/>
      <c r="P52" s="110"/>
      <c r="Q52" s="110"/>
      <c r="R52" s="112"/>
      <c r="S52" s="21"/>
      <c r="T52" s="21"/>
      <c r="U52" s="21"/>
      <c r="V52" s="21"/>
      <c r="W52" s="21"/>
      <c r="X52" s="21"/>
      <c r="Y52" s="21"/>
      <c r="Z52" s="21"/>
      <c r="AA52" s="21"/>
    </row>
    <row r="53" spans="1:27" ht="18.75" customHeight="1">
      <c r="A53" s="305">
        <f>(C37+E37+H37+K37+O37+S37+W37+W47)*L60</f>
        <v>0</v>
      </c>
      <c r="B53" s="306"/>
      <c r="C53" s="307"/>
      <c r="D53" s="197"/>
      <c r="E53" s="198" t="s">
        <v>266</v>
      </c>
      <c r="F53" s="203" t="s">
        <v>191</v>
      </c>
      <c r="G53" s="133"/>
      <c r="H53" s="187"/>
      <c r="I53" s="188"/>
      <c r="J53" s="94"/>
      <c r="K53" s="176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8"/>
    </row>
    <row r="54" spans="1:27" ht="18.75" customHeight="1" thickBot="1">
      <c r="A54" s="296"/>
      <c r="B54" s="297"/>
      <c r="C54" s="298"/>
      <c r="D54" s="197"/>
      <c r="E54" s="199"/>
      <c r="F54" s="204"/>
      <c r="G54" s="133"/>
      <c r="H54" s="189"/>
      <c r="I54" s="190"/>
      <c r="J54" s="94"/>
      <c r="K54" s="179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1"/>
    </row>
    <row r="55" spans="1:27" ht="3.75" customHeight="1" thickBot="1">
      <c r="A55" s="115"/>
      <c r="B55" s="115"/>
      <c r="C55" s="115"/>
      <c r="D55" s="197"/>
      <c r="E55" s="199"/>
      <c r="F55" s="204"/>
      <c r="G55" s="133"/>
      <c r="H55" s="189"/>
      <c r="I55" s="190"/>
      <c r="J55" s="94"/>
      <c r="K55" s="179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1"/>
    </row>
    <row r="56" spans="1:27" ht="18.75" customHeight="1">
      <c r="A56" s="299" t="s">
        <v>371</v>
      </c>
      <c r="B56" s="300"/>
      <c r="C56" s="301"/>
      <c r="D56" s="197"/>
      <c r="E56" s="199"/>
      <c r="F56" s="204"/>
      <c r="G56" s="133"/>
      <c r="H56" s="189"/>
      <c r="I56" s="190"/>
      <c r="J56" s="134"/>
      <c r="K56" s="179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1"/>
    </row>
    <row r="57" spans="1:27" ht="3.75" customHeight="1">
      <c r="A57" s="302"/>
      <c r="B57" s="303"/>
      <c r="C57" s="304"/>
      <c r="D57" s="197"/>
      <c r="E57" s="199"/>
      <c r="F57" s="204"/>
      <c r="G57" s="133"/>
      <c r="H57" s="189"/>
      <c r="I57" s="190"/>
      <c r="J57" s="134"/>
      <c r="K57" s="179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1"/>
    </row>
    <row r="58" spans="1:28" ht="18.75" customHeight="1" thickBot="1">
      <c r="A58" s="293">
        <f>(C39+E39+H39+K39+O39+S39+W39+Z47)</f>
        <v>0</v>
      </c>
      <c r="B58" s="294"/>
      <c r="C58" s="295"/>
      <c r="D58" s="197"/>
      <c r="E58" s="199"/>
      <c r="F58" s="204"/>
      <c r="G58" s="133"/>
      <c r="H58" s="189"/>
      <c r="I58" s="190"/>
      <c r="J58" s="134"/>
      <c r="K58" s="182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4"/>
      <c r="AB58" s="31"/>
    </row>
    <row r="59" spans="1:28" ht="18.75" customHeight="1" thickBot="1">
      <c r="A59" s="296"/>
      <c r="B59" s="297"/>
      <c r="C59" s="298"/>
      <c r="D59" s="197"/>
      <c r="E59" s="200"/>
      <c r="F59" s="205"/>
      <c r="G59" s="133"/>
      <c r="H59" s="191"/>
      <c r="I59" s="192"/>
      <c r="J59" s="23"/>
      <c r="K59" s="193" t="s">
        <v>789</v>
      </c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5"/>
      <c r="AB59" s="31"/>
    </row>
    <row r="60" spans="1:28" s="3" customFormat="1" ht="11.25" hidden="1">
      <c r="A60" s="135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286">
        <f>VLOOKUP(+F53,Discount,2,FALSE)</f>
        <v>1</v>
      </c>
      <c r="M60" s="286"/>
      <c r="N60" s="71"/>
      <c r="O60" s="71"/>
      <c r="P60" s="71"/>
      <c r="Q60" s="59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31"/>
    </row>
    <row r="61" spans="1:28" s="3" customFormat="1" ht="11.2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72"/>
      <c r="L61" s="27"/>
      <c r="M61" s="27"/>
      <c r="N61" s="27"/>
      <c r="O61" s="27"/>
      <c r="P61" s="27"/>
      <c r="Q61" s="70"/>
      <c r="R61" s="27"/>
      <c r="S61" s="27"/>
      <c r="T61" s="27"/>
      <c r="U61" s="27"/>
      <c r="V61" s="27"/>
      <c r="W61" s="27"/>
      <c r="X61" s="27"/>
      <c r="Y61" s="27"/>
      <c r="Z61" s="27"/>
      <c r="AA61" s="71"/>
      <c r="AB61" s="31"/>
    </row>
    <row r="62" spans="1:28" s="3" customFormat="1" ht="11.2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70"/>
      <c r="R62" s="27"/>
      <c r="S62" s="27"/>
      <c r="T62" s="27"/>
      <c r="U62" s="27"/>
      <c r="V62" s="27"/>
      <c r="W62" s="27"/>
      <c r="X62" s="27"/>
      <c r="Y62" s="27"/>
      <c r="Z62" s="27"/>
      <c r="AA62" s="71"/>
      <c r="AB62" s="31"/>
    </row>
    <row r="63" spans="1:28" s="3" customFormat="1" ht="11.2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8"/>
      <c r="N63" s="28"/>
      <c r="O63" s="28"/>
      <c r="P63" s="28"/>
      <c r="Q63" s="7"/>
      <c r="R63" s="28"/>
      <c r="S63" s="28"/>
      <c r="T63" s="28"/>
      <c r="U63" s="28"/>
      <c r="V63" s="28"/>
      <c r="W63" s="28"/>
      <c r="X63" s="28"/>
      <c r="Y63" s="28"/>
      <c r="Z63" s="28"/>
      <c r="AA63" s="29"/>
      <c r="AB63" s="30"/>
    </row>
    <row r="64" spans="1:28" ht="11.2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8"/>
      <c r="N64" s="28"/>
      <c r="O64" s="28"/>
      <c r="P64" s="28"/>
      <c r="Q64" s="7"/>
      <c r="R64" s="28"/>
      <c r="S64" s="28"/>
      <c r="T64" s="28"/>
      <c r="U64" s="28"/>
      <c r="V64" s="28"/>
      <c r="W64" s="28"/>
      <c r="X64" s="28"/>
      <c r="Y64" s="28"/>
      <c r="Z64" s="28"/>
      <c r="AA64" s="29"/>
      <c r="AB64" s="30"/>
    </row>
    <row r="65" spans="1:28" ht="11.2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8"/>
      <c r="N65" s="28"/>
      <c r="O65" s="28"/>
      <c r="P65" s="28"/>
      <c r="Q65" s="7"/>
      <c r="R65" s="28"/>
      <c r="S65" s="28"/>
      <c r="T65" s="28"/>
      <c r="U65" s="28"/>
      <c r="V65" s="28"/>
      <c r="W65" s="28"/>
      <c r="X65" s="28"/>
      <c r="Y65" s="28"/>
      <c r="Z65" s="28"/>
      <c r="AA65" s="29"/>
      <c r="AB65" s="30"/>
    </row>
    <row r="66" spans="1:28" ht="11.2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8"/>
      <c r="N66" s="28"/>
      <c r="O66" s="28"/>
      <c r="P66" s="28"/>
      <c r="Q66" s="7"/>
      <c r="R66" s="28"/>
      <c r="S66" s="28"/>
      <c r="T66" s="28"/>
      <c r="U66" s="28"/>
      <c r="V66" s="28"/>
      <c r="W66" s="28"/>
      <c r="X66" s="28"/>
      <c r="Y66" s="28"/>
      <c r="Z66" s="28"/>
      <c r="AA66" s="29"/>
      <c r="AB66" s="30"/>
    </row>
    <row r="67" spans="1:28" ht="11.2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8"/>
      <c r="N67" s="28"/>
      <c r="O67" s="28"/>
      <c r="P67" s="28"/>
      <c r="Q67" s="7"/>
      <c r="R67" s="28"/>
      <c r="S67" s="28"/>
      <c r="T67" s="28"/>
      <c r="U67" s="28"/>
      <c r="V67" s="28"/>
      <c r="W67" s="28"/>
      <c r="X67" s="28"/>
      <c r="Y67" s="28"/>
      <c r="Z67" s="28"/>
      <c r="AA67" s="29"/>
      <c r="AB67" s="30"/>
    </row>
    <row r="68" spans="1:64" ht="11.2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8"/>
      <c r="N68" s="28"/>
      <c r="O68" s="28"/>
      <c r="P68" s="28"/>
      <c r="Q68" s="7"/>
      <c r="R68" s="28"/>
      <c r="S68" s="28"/>
      <c r="T68" s="28"/>
      <c r="U68" s="28"/>
      <c r="V68" s="28"/>
      <c r="W68" s="28"/>
      <c r="X68" s="28"/>
      <c r="Y68" s="28"/>
      <c r="Z68" s="28"/>
      <c r="AA68" s="29"/>
      <c r="AB68" s="30"/>
      <c r="AD68" s="76"/>
      <c r="AE68"/>
      <c r="AF68" s="80"/>
      <c r="AG68" s="81"/>
      <c r="AH68" s="81"/>
      <c r="AI68" s="78"/>
      <c r="AJ68" s="78"/>
      <c r="AK68" s="81"/>
      <c r="AL68" s="64" t="s">
        <v>191</v>
      </c>
      <c r="AM68" s="33">
        <v>1</v>
      </c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9"/>
      <c r="AY68" s="79"/>
      <c r="AZ68" s="79"/>
      <c r="BA68" s="79"/>
      <c r="BB68" s="79"/>
      <c r="BC68" s="79"/>
      <c r="BD68" s="79"/>
      <c r="BE68" s="79"/>
      <c r="BF68" s="79"/>
      <c r="BG68" s="3"/>
      <c r="BH68" s="3"/>
      <c r="BI68" s="3"/>
      <c r="BJ68" s="3"/>
      <c r="BK68" s="3"/>
      <c r="BL68" s="3"/>
    </row>
    <row r="69" spans="1:64" ht="11.2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8"/>
      <c r="N69" s="28"/>
      <c r="O69" s="28"/>
      <c r="P69" s="28"/>
      <c r="Q69" s="7"/>
      <c r="R69" s="28"/>
      <c r="S69" s="28"/>
      <c r="T69" s="28"/>
      <c r="U69" s="28"/>
      <c r="V69" s="28"/>
      <c r="W69" s="28"/>
      <c r="X69" s="28"/>
      <c r="Y69" s="28"/>
      <c r="Z69" s="28"/>
      <c r="AA69" s="29"/>
      <c r="AB69" s="30"/>
      <c r="AD69" s="76"/>
      <c r="AE69"/>
      <c r="AF69" s="80"/>
      <c r="AG69" s="77"/>
      <c r="AH69" s="77"/>
      <c r="AI69" s="78"/>
      <c r="AJ69" s="78"/>
      <c r="AK69" s="77"/>
      <c r="AL69" s="65">
        <v>0.03</v>
      </c>
      <c r="AM69" s="33">
        <v>0.97</v>
      </c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9"/>
      <c r="AY69" s="79"/>
      <c r="AZ69" s="79"/>
      <c r="BA69" s="79"/>
      <c r="BB69" s="79"/>
      <c r="BC69" s="79"/>
      <c r="BD69" s="79"/>
      <c r="BE69" s="79"/>
      <c r="BF69" s="79"/>
      <c r="BG69" s="3"/>
      <c r="BH69" s="3"/>
      <c r="BI69" s="3"/>
      <c r="BJ69" s="3"/>
      <c r="BK69" s="3"/>
      <c r="BL69" s="3"/>
    </row>
    <row r="70" spans="1:64" ht="11.2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8"/>
      <c r="N70" s="28"/>
      <c r="O70" s="28"/>
      <c r="P70" s="28"/>
      <c r="Q70" s="7"/>
      <c r="R70" s="28"/>
      <c r="S70" s="28"/>
      <c r="T70" s="28"/>
      <c r="U70" s="28"/>
      <c r="V70" s="28"/>
      <c r="W70" s="28"/>
      <c r="X70" s="28"/>
      <c r="Y70" s="28"/>
      <c r="Z70" s="28"/>
      <c r="AA70" s="29"/>
      <c r="AB70" s="30"/>
      <c r="AD70" s="32" t="s">
        <v>373</v>
      </c>
      <c r="AE70"/>
      <c r="AF70" s="80"/>
      <c r="AG70" s="77"/>
      <c r="AH70" s="77"/>
      <c r="AI70" s="78"/>
      <c r="AJ70" s="78"/>
      <c r="AK70" s="77"/>
      <c r="AL70" s="65">
        <v>0.06</v>
      </c>
      <c r="AM70" s="33">
        <v>0.94</v>
      </c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9"/>
      <c r="AY70" s="79"/>
      <c r="AZ70" s="79"/>
      <c r="BA70" s="79"/>
      <c r="BB70" s="79"/>
      <c r="BC70" s="79"/>
      <c r="BD70" s="79"/>
      <c r="BE70" s="79"/>
      <c r="BF70" s="79"/>
      <c r="BG70" s="3"/>
      <c r="BH70" s="3"/>
      <c r="BI70" s="3"/>
      <c r="BJ70" s="3"/>
      <c r="BK70" s="3"/>
      <c r="BL70" s="3"/>
    </row>
    <row r="71" spans="1:64" ht="11.2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8"/>
      <c r="N71" s="28"/>
      <c r="O71" s="28"/>
      <c r="P71" s="28"/>
      <c r="Q71" s="7"/>
      <c r="R71" s="28"/>
      <c r="S71" s="28"/>
      <c r="T71" s="28"/>
      <c r="U71" s="28"/>
      <c r="V71" s="28"/>
      <c r="W71" s="28"/>
      <c r="X71" s="28"/>
      <c r="Y71" s="28"/>
      <c r="Z71" s="28"/>
      <c r="AA71" s="29"/>
      <c r="AB71" s="30"/>
      <c r="AD71" s="32" t="s">
        <v>374</v>
      </c>
      <c r="AE71"/>
      <c r="AF71" s="80"/>
      <c r="AG71" s="77"/>
      <c r="AH71" s="77"/>
      <c r="AI71" s="78"/>
      <c r="AJ71" s="76"/>
      <c r="AK71" s="77"/>
      <c r="AL71" s="65">
        <v>0.15</v>
      </c>
      <c r="AM71" s="33">
        <v>0.85</v>
      </c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9"/>
      <c r="AY71" s="79"/>
      <c r="AZ71" s="79"/>
      <c r="BA71" s="79"/>
      <c r="BB71" s="79"/>
      <c r="BC71" s="79"/>
      <c r="BD71" s="79"/>
      <c r="BE71" s="79"/>
      <c r="BF71" s="79"/>
      <c r="BG71" s="3"/>
      <c r="BH71" s="3"/>
      <c r="BI71" s="3"/>
      <c r="BJ71" s="3"/>
      <c r="BK71" s="3"/>
      <c r="BL71" s="3"/>
    </row>
    <row r="72" spans="1:64" ht="11.2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8"/>
      <c r="N72" s="28"/>
      <c r="O72" s="28"/>
      <c r="P72" s="28"/>
      <c r="Q72" s="7"/>
      <c r="R72" s="28"/>
      <c r="S72" s="28"/>
      <c r="T72" s="28"/>
      <c r="U72" s="28"/>
      <c r="V72" s="28"/>
      <c r="W72" s="28"/>
      <c r="X72" s="28"/>
      <c r="Y72" s="28"/>
      <c r="Z72" s="28"/>
      <c r="AA72" s="29"/>
      <c r="AB72" s="30"/>
      <c r="AD72" s="76"/>
      <c r="AE72"/>
      <c r="AF72" s="80"/>
      <c r="AG72" s="77"/>
      <c r="AH72" s="77"/>
      <c r="AI72" s="78"/>
      <c r="AJ72" s="76"/>
      <c r="AK72" s="77"/>
      <c r="AL72" s="65">
        <v>0.25</v>
      </c>
      <c r="AM72" s="33">
        <v>0.75</v>
      </c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9"/>
      <c r="AY72" s="79"/>
      <c r="AZ72" s="79"/>
      <c r="BA72" s="79"/>
      <c r="BB72" s="79"/>
      <c r="BC72" s="79"/>
      <c r="BD72" s="79"/>
      <c r="BE72" s="79"/>
      <c r="BF72" s="79"/>
      <c r="BG72" s="3"/>
      <c r="BH72" s="3"/>
      <c r="BI72" s="3"/>
      <c r="BJ72" s="3"/>
      <c r="BK72" s="3"/>
      <c r="BL72" s="3"/>
    </row>
    <row r="73" spans="1:64" ht="11.2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8"/>
      <c r="N73" s="28"/>
      <c r="O73" s="28"/>
      <c r="P73" s="28"/>
      <c r="Q73" s="7"/>
      <c r="R73" s="28"/>
      <c r="S73" s="28"/>
      <c r="T73" s="28"/>
      <c r="U73" s="28"/>
      <c r="V73" s="28"/>
      <c r="W73" s="28"/>
      <c r="X73" s="28"/>
      <c r="Y73" s="28"/>
      <c r="Z73" s="28"/>
      <c r="AA73" s="29"/>
      <c r="AB73" s="30"/>
      <c r="AD73" s="76"/>
      <c r="AE73" s="77"/>
      <c r="AF73" s="77"/>
      <c r="AG73" s="77"/>
      <c r="AH73" s="78"/>
      <c r="AI73" s="76"/>
      <c r="AJ73" s="76"/>
      <c r="AK73" s="77"/>
      <c r="AL73" s="78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9"/>
      <c r="AY73" s="79"/>
      <c r="AZ73" s="79"/>
      <c r="BA73" s="79"/>
      <c r="BB73" s="79"/>
      <c r="BC73" s="79"/>
      <c r="BD73" s="79"/>
      <c r="BE73" s="79"/>
      <c r="BF73" s="79"/>
      <c r="BG73" s="3"/>
      <c r="BH73" s="3"/>
      <c r="BI73" s="3"/>
      <c r="BJ73" s="3"/>
      <c r="BK73" s="3"/>
      <c r="BL73" s="3"/>
    </row>
    <row r="74" spans="1:64" ht="11.2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8"/>
      <c r="N74" s="28"/>
      <c r="O74" s="28"/>
      <c r="P74" s="28"/>
      <c r="Q74" s="7"/>
      <c r="R74" s="28"/>
      <c r="S74" s="28"/>
      <c r="T74" s="28"/>
      <c r="U74" s="28"/>
      <c r="V74" s="28"/>
      <c r="W74" s="28"/>
      <c r="X74" s="28"/>
      <c r="Y74" s="28"/>
      <c r="Z74" s="28"/>
      <c r="AA74" s="29"/>
      <c r="AB74" s="30"/>
      <c r="AD74" s="33" t="s">
        <v>83</v>
      </c>
      <c r="AE74" s="33" t="s">
        <v>169</v>
      </c>
      <c r="AF74" s="33" t="s">
        <v>372</v>
      </c>
      <c r="AG74" s="78"/>
      <c r="AH74" s="33" t="s">
        <v>428</v>
      </c>
      <c r="AI74" s="33" t="s">
        <v>169</v>
      </c>
      <c r="AJ74" s="33" t="s">
        <v>372</v>
      </c>
      <c r="AK74" s="78"/>
      <c r="AL74" s="33" t="s">
        <v>84</v>
      </c>
      <c r="AM74" s="33" t="s">
        <v>169</v>
      </c>
      <c r="AN74" s="33" t="s">
        <v>372</v>
      </c>
      <c r="AO74" s="78"/>
      <c r="AP74" s="33" t="s">
        <v>85</v>
      </c>
      <c r="AQ74" s="33" t="s">
        <v>169</v>
      </c>
      <c r="AR74" s="33" t="s">
        <v>372</v>
      </c>
      <c r="AS74" s="78"/>
      <c r="AT74" s="33" t="s">
        <v>86</v>
      </c>
      <c r="AU74" s="33" t="s">
        <v>169</v>
      </c>
      <c r="AV74" s="33" t="s">
        <v>372</v>
      </c>
      <c r="AW74" s="78"/>
      <c r="AX74" s="33" t="s">
        <v>87</v>
      </c>
      <c r="AY74" s="33" t="s">
        <v>169</v>
      </c>
      <c r="AZ74" s="33" t="s">
        <v>372</v>
      </c>
      <c r="BA74" s="78"/>
      <c r="BB74" s="33" t="s">
        <v>170</v>
      </c>
      <c r="BC74" s="33"/>
      <c r="BD74" s="33" t="s">
        <v>8</v>
      </c>
      <c r="BE74" s="33" t="s">
        <v>169</v>
      </c>
      <c r="BF74" s="33" t="s">
        <v>372</v>
      </c>
      <c r="BG74" s="37" t="s">
        <v>12</v>
      </c>
      <c r="BH74" s="33" t="s">
        <v>169</v>
      </c>
      <c r="BI74" s="33" t="s">
        <v>372</v>
      </c>
      <c r="BJ74" s="37" t="s">
        <v>330</v>
      </c>
      <c r="BK74" s="33" t="s">
        <v>169</v>
      </c>
      <c r="BL74" s="33" t="s">
        <v>372</v>
      </c>
    </row>
    <row r="75" spans="1:64" ht="11.2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8"/>
      <c r="N75" s="28"/>
      <c r="O75" s="28"/>
      <c r="P75" s="28"/>
      <c r="Q75" s="7"/>
      <c r="R75" s="28"/>
      <c r="S75" s="28"/>
      <c r="T75" s="28"/>
      <c r="U75" s="28"/>
      <c r="V75" s="28"/>
      <c r="W75" s="28"/>
      <c r="X75" s="28"/>
      <c r="Y75" s="28"/>
      <c r="Z75" s="28"/>
      <c r="AA75" s="29"/>
      <c r="AB75" s="30"/>
      <c r="AD75" s="32" t="s">
        <v>384</v>
      </c>
      <c r="AE75" s="38">
        <v>115</v>
      </c>
      <c r="AF75" s="38">
        <v>209</v>
      </c>
      <c r="AG75" s="82"/>
      <c r="AH75" s="32" t="s">
        <v>385</v>
      </c>
      <c r="AI75" s="42">
        <v>159</v>
      </c>
      <c r="AJ75" s="42">
        <v>289</v>
      </c>
      <c r="AK75" s="82"/>
      <c r="AL75" s="32" t="s">
        <v>759</v>
      </c>
      <c r="AM75" s="42">
        <v>109</v>
      </c>
      <c r="AN75" s="42">
        <v>199</v>
      </c>
      <c r="AO75" s="85"/>
      <c r="AP75" s="32" t="s">
        <v>596</v>
      </c>
      <c r="AQ75" s="42">
        <v>329</v>
      </c>
      <c r="AR75" s="42">
        <v>599</v>
      </c>
      <c r="AS75" s="85"/>
      <c r="AT75" s="32" t="s">
        <v>596</v>
      </c>
      <c r="AU75" s="42">
        <v>179</v>
      </c>
      <c r="AV75" s="42">
        <v>329</v>
      </c>
      <c r="AW75" s="85"/>
      <c r="AX75" s="32" t="s">
        <v>596</v>
      </c>
      <c r="AY75" s="42">
        <v>169</v>
      </c>
      <c r="AZ75" s="42">
        <v>299</v>
      </c>
      <c r="BA75" s="85"/>
      <c r="BB75" s="32" t="s">
        <v>15</v>
      </c>
      <c r="BC75" s="32"/>
      <c r="BD75" s="32" t="s">
        <v>94</v>
      </c>
      <c r="BE75" s="38">
        <v>0</v>
      </c>
      <c r="BF75" s="38">
        <v>0</v>
      </c>
      <c r="BG75" s="34" t="s">
        <v>288</v>
      </c>
      <c r="BH75" s="42">
        <v>17</v>
      </c>
      <c r="BI75" s="42">
        <v>29</v>
      </c>
      <c r="BJ75" s="34" t="s">
        <v>757</v>
      </c>
      <c r="BK75" s="42"/>
      <c r="BL75" s="42"/>
    </row>
    <row r="76" spans="1:64" ht="11.2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8"/>
      <c r="N76" s="28"/>
      <c r="O76" s="28"/>
      <c r="P76" s="28"/>
      <c r="Q76" s="7"/>
      <c r="R76" s="28"/>
      <c r="S76" s="28"/>
      <c r="T76" s="28"/>
      <c r="U76" s="28"/>
      <c r="V76" s="28"/>
      <c r="W76" s="28"/>
      <c r="X76" s="28"/>
      <c r="Y76" s="28"/>
      <c r="Z76" s="28"/>
      <c r="AA76" s="29"/>
      <c r="AB76" s="30"/>
      <c r="AD76" s="32" t="s">
        <v>479</v>
      </c>
      <c r="AE76" s="38">
        <v>115</v>
      </c>
      <c r="AF76" s="38">
        <v>209</v>
      </c>
      <c r="AG76" s="82"/>
      <c r="AH76" s="32" t="s">
        <v>728</v>
      </c>
      <c r="AI76" s="42">
        <v>159</v>
      </c>
      <c r="AJ76" s="42">
        <v>289</v>
      </c>
      <c r="AK76" s="82"/>
      <c r="AL76" s="32" t="s">
        <v>760</v>
      </c>
      <c r="AM76" s="42">
        <v>109</v>
      </c>
      <c r="AN76" s="42">
        <v>199</v>
      </c>
      <c r="AO76" s="85"/>
      <c r="AP76" s="32" t="s">
        <v>790</v>
      </c>
      <c r="AQ76" s="42">
        <v>349</v>
      </c>
      <c r="AR76" s="42">
        <v>649</v>
      </c>
      <c r="AS76" s="85"/>
      <c r="AT76" s="32" t="s">
        <v>790</v>
      </c>
      <c r="AU76" s="42">
        <v>189</v>
      </c>
      <c r="AV76" s="42">
        <v>349</v>
      </c>
      <c r="AW76" s="85"/>
      <c r="AX76" s="32" t="s">
        <v>595</v>
      </c>
      <c r="AY76" s="42">
        <v>169</v>
      </c>
      <c r="AZ76" s="42">
        <v>299</v>
      </c>
      <c r="BA76" s="85"/>
      <c r="BB76" s="32" t="s">
        <v>16</v>
      </c>
      <c r="BC76" s="32"/>
      <c r="BD76" s="32" t="s">
        <v>140</v>
      </c>
      <c r="BE76" s="38">
        <v>4.5</v>
      </c>
      <c r="BF76" s="38">
        <v>9</v>
      </c>
      <c r="BG76" s="32" t="s">
        <v>289</v>
      </c>
      <c r="BH76" s="42">
        <v>17</v>
      </c>
      <c r="BI76" s="42">
        <v>29</v>
      </c>
      <c r="BJ76" s="32" t="s">
        <v>758</v>
      </c>
      <c r="BK76" s="42"/>
      <c r="BL76" s="42"/>
    </row>
    <row r="77" spans="1:64" ht="11.2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8"/>
      <c r="N77" s="28"/>
      <c r="O77" s="28"/>
      <c r="P77" s="28"/>
      <c r="Q77" s="7"/>
      <c r="R77" s="28"/>
      <c r="S77" s="28"/>
      <c r="T77" s="28"/>
      <c r="U77" s="28"/>
      <c r="V77" s="28"/>
      <c r="W77" s="28"/>
      <c r="X77" s="28"/>
      <c r="Y77" s="28"/>
      <c r="Z77" s="28"/>
      <c r="AA77" s="29"/>
      <c r="AB77" s="30"/>
      <c r="AD77" s="32" t="s">
        <v>385</v>
      </c>
      <c r="AE77" s="38">
        <v>115</v>
      </c>
      <c r="AF77" s="38">
        <v>209</v>
      </c>
      <c r="AG77" s="82"/>
      <c r="AH77" s="32"/>
      <c r="AI77" s="42"/>
      <c r="AJ77" s="42"/>
      <c r="AK77" s="82"/>
      <c r="AL77" s="32" t="s">
        <v>761</v>
      </c>
      <c r="AM77" s="42">
        <v>109</v>
      </c>
      <c r="AN77" s="42">
        <v>199</v>
      </c>
      <c r="AO77" s="85"/>
      <c r="AP77" s="32" t="s">
        <v>791</v>
      </c>
      <c r="AQ77" s="42">
        <v>349</v>
      </c>
      <c r="AR77" s="42">
        <v>649</v>
      </c>
      <c r="AS77" s="86"/>
      <c r="AT77" s="32" t="s">
        <v>793</v>
      </c>
      <c r="AU77" s="42">
        <v>189</v>
      </c>
      <c r="AV77" s="42">
        <v>349</v>
      </c>
      <c r="AW77" s="79"/>
      <c r="AX77" s="32" t="s">
        <v>597</v>
      </c>
      <c r="AY77" s="42">
        <v>169</v>
      </c>
      <c r="AZ77" s="42">
        <v>299</v>
      </c>
      <c r="BA77" s="86"/>
      <c r="BB77" s="34" t="s">
        <v>17</v>
      </c>
      <c r="BC77" s="34"/>
      <c r="BD77" s="32" t="s">
        <v>899</v>
      </c>
      <c r="BE77" s="38">
        <v>0</v>
      </c>
      <c r="BF77" s="38">
        <v>0</v>
      </c>
      <c r="BG77" s="32" t="s">
        <v>502</v>
      </c>
      <c r="BH77" s="42">
        <v>17</v>
      </c>
      <c r="BI77" s="42">
        <v>29</v>
      </c>
      <c r="BJ77" s="32"/>
      <c r="BK77" s="42"/>
      <c r="BL77" s="42"/>
    </row>
    <row r="78" spans="1:64" ht="11.2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8"/>
      <c r="N78" s="28"/>
      <c r="O78" s="28"/>
      <c r="P78" s="28"/>
      <c r="Q78" s="7"/>
      <c r="R78" s="28"/>
      <c r="S78" s="28"/>
      <c r="T78" s="28"/>
      <c r="U78" s="28"/>
      <c r="V78" s="28"/>
      <c r="W78" s="28"/>
      <c r="X78" s="28"/>
      <c r="Y78" s="28"/>
      <c r="Z78" s="28"/>
      <c r="AA78" s="29"/>
      <c r="AB78" s="30"/>
      <c r="AD78" s="32" t="s">
        <v>386</v>
      </c>
      <c r="AE78" s="38">
        <v>85</v>
      </c>
      <c r="AF78" s="38">
        <v>159</v>
      </c>
      <c r="AG78" s="82"/>
      <c r="AH78" s="32"/>
      <c r="AI78" s="42"/>
      <c r="AJ78" s="42"/>
      <c r="AK78" s="82"/>
      <c r="AL78" s="32" t="s">
        <v>762</v>
      </c>
      <c r="AM78" s="42">
        <v>155</v>
      </c>
      <c r="AN78" s="42">
        <v>255</v>
      </c>
      <c r="AO78" s="78"/>
      <c r="AP78" s="32" t="s">
        <v>792</v>
      </c>
      <c r="AQ78" s="42">
        <v>349</v>
      </c>
      <c r="AR78" s="42">
        <v>649</v>
      </c>
      <c r="AS78" s="86"/>
      <c r="AT78" s="32" t="s">
        <v>791</v>
      </c>
      <c r="AU78" s="42">
        <v>189</v>
      </c>
      <c r="AV78" s="42">
        <v>349</v>
      </c>
      <c r="AW78" s="78"/>
      <c r="AX78" s="33" t="s">
        <v>690</v>
      </c>
      <c r="AY78" s="86"/>
      <c r="AZ78" s="86"/>
      <c r="BA78" s="86"/>
      <c r="BB78" s="32" t="s">
        <v>18</v>
      </c>
      <c r="BC78" s="32"/>
      <c r="BD78" s="32" t="s">
        <v>900</v>
      </c>
      <c r="BE78" s="40">
        <v>0</v>
      </c>
      <c r="BF78" s="38">
        <v>0</v>
      </c>
      <c r="BG78" s="32" t="s">
        <v>498</v>
      </c>
      <c r="BH78" s="42">
        <v>17</v>
      </c>
      <c r="BI78" s="42">
        <v>29</v>
      </c>
      <c r="BJ78" s="34"/>
      <c r="BK78" s="42"/>
      <c r="BL78" s="42"/>
    </row>
    <row r="79" spans="1:64" ht="11.2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8"/>
      <c r="N79" s="28"/>
      <c r="O79" s="28"/>
      <c r="P79" s="28"/>
      <c r="Q79" s="7"/>
      <c r="R79" s="28"/>
      <c r="S79" s="28"/>
      <c r="T79" s="28"/>
      <c r="U79" s="28"/>
      <c r="V79" s="28"/>
      <c r="W79" s="28"/>
      <c r="X79" s="28"/>
      <c r="Y79" s="28"/>
      <c r="Z79" s="28"/>
      <c r="AA79" s="29"/>
      <c r="AB79" s="30"/>
      <c r="AD79" s="32" t="s">
        <v>593</v>
      </c>
      <c r="AE79" s="38">
        <v>119</v>
      </c>
      <c r="AF79" s="38">
        <v>219</v>
      </c>
      <c r="AG79" s="82"/>
      <c r="AH79" s="32"/>
      <c r="AI79" s="42"/>
      <c r="AJ79" s="42"/>
      <c r="AK79" s="82"/>
      <c r="AL79" s="32"/>
      <c r="AM79" s="42"/>
      <c r="AN79" s="42"/>
      <c r="AO79" s="78"/>
      <c r="AP79" s="33" t="s">
        <v>99</v>
      </c>
      <c r="AQ79" s="78"/>
      <c r="AR79" s="78"/>
      <c r="AS79" s="78"/>
      <c r="AU79" s="78"/>
      <c r="AV79" s="78"/>
      <c r="AW79" s="78"/>
      <c r="AX79" s="32" t="s">
        <v>691</v>
      </c>
      <c r="AY79" s="85"/>
      <c r="AZ79" s="85"/>
      <c r="BA79" s="85"/>
      <c r="BB79" s="32" t="s">
        <v>19</v>
      </c>
      <c r="BC79" s="32"/>
      <c r="BD79" s="32" t="s">
        <v>624</v>
      </c>
      <c r="BE79" s="40">
        <v>0</v>
      </c>
      <c r="BF79" s="38">
        <v>0</v>
      </c>
      <c r="BG79" s="34" t="s">
        <v>499</v>
      </c>
      <c r="BH79" s="42">
        <v>17</v>
      </c>
      <c r="BI79" s="42">
        <v>29</v>
      </c>
      <c r="BJ79" s="44" t="s">
        <v>329</v>
      </c>
      <c r="BK79" s="42"/>
      <c r="BL79" s="42"/>
    </row>
    <row r="80" spans="1:64" ht="11.2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8"/>
      <c r="N80" s="28"/>
      <c r="O80" s="28"/>
      <c r="P80" s="28"/>
      <c r="Q80" s="7"/>
      <c r="R80" s="28"/>
      <c r="S80" s="28"/>
      <c r="T80" s="28"/>
      <c r="U80" s="28"/>
      <c r="V80" s="28"/>
      <c r="W80" s="28"/>
      <c r="X80" s="28"/>
      <c r="Y80" s="28"/>
      <c r="Z80" s="28"/>
      <c r="AA80" s="29"/>
      <c r="AB80" s="30"/>
      <c r="AD80" s="32" t="s">
        <v>594</v>
      </c>
      <c r="AE80" s="38">
        <v>129</v>
      </c>
      <c r="AF80" s="38">
        <v>239</v>
      </c>
      <c r="AG80" s="82"/>
      <c r="AH80"/>
      <c r="AI80"/>
      <c r="AJ80"/>
      <c r="AK80" s="82"/>
      <c r="AL80"/>
      <c r="AM80"/>
      <c r="AN80"/>
      <c r="AO80" s="78"/>
      <c r="AP80" s="32" t="s">
        <v>802</v>
      </c>
      <c r="AQ80" s="78"/>
      <c r="AR80" s="78"/>
      <c r="AS80" s="78"/>
      <c r="AT80" s="33" t="s">
        <v>297</v>
      </c>
      <c r="AU80" s="78"/>
      <c r="AV80" s="78"/>
      <c r="AW80" s="78"/>
      <c r="AX80" s="32" t="s">
        <v>692</v>
      </c>
      <c r="AY80" s="85"/>
      <c r="AZ80" s="85"/>
      <c r="BA80" s="85"/>
      <c r="BB80" s="32" t="s">
        <v>20</v>
      </c>
      <c r="BC80" s="32"/>
      <c r="BD80" s="43" t="s">
        <v>714</v>
      </c>
      <c r="BE80" s="38">
        <v>0</v>
      </c>
      <c r="BF80" s="38">
        <v>0</v>
      </c>
      <c r="BG80" s="34" t="s">
        <v>500</v>
      </c>
      <c r="BH80" s="42">
        <v>17</v>
      </c>
      <c r="BI80" s="42">
        <v>29</v>
      </c>
      <c r="BJ80" s="34" t="s">
        <v>508</v>
      </c>
      <c r="BK80" s="42">
        <v>255</v>
      </c>
      <c r="BL80" s="42">
        <v>459</v>
      </c>
    </row>
    <row r="81" spans="1:64" ht="11.2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8"/>
      <c r="N81" s="28"/>
      <c r="O81" s="28"/>
      <c r="P81" s="28"/>
      <c r="Q81" s="7"/>
      <c r="R81" s="28"/>
      <c r="S81" s="28"/>
      <c r="T81" s="28"/>
      <c r="U81" s="28"/>
      <c r="V81" s="28"/>
      <c r="W81" s="28"/>
      <c r="X81" s="28"/>
      <c r="Y81" s="28"/>
      <c r="Z81" s="28"/>
      <c r="AA81" s="29"/>
      <c r="AB81" s="30"/>
      <c r="AD81" s="32" t="s">
        <v>387</v>
      </c>
      <c r="AE81" s="38">
        <v>109</v>
      </c>
      <c r="AF81" s="38">
        <v>199</v>
      </c>
      <c r="AG81" s="82"/>
      <c r="AH81" s="33" t="s">
        <v>429</v>
      </c>
      <c r="AI81" s="33"/>
      <c r="AJ81" s="33"/>
      <c r="AK81" s="82"/>
      <c r="AL81" s="33" t="s">
        <v>89</v>
      </c>
      <c r="AM81" s="33"/>
      <c r="AN81" s="33"/>
      <c r="AO81" s="78"/>
      <c r="AP81" s="32" t="s">
        <v>598</v>
      </c>
      <c r="AQ81" s="78"/>
      <c r="AR81" s="78"/>
      <c r="AS81" s="78"/>
      <c r="AT81" s="32" t="s">
        <v>805</v>
      </c>
      <c r="AU81" s="78"/>
      <c r="AV81" s="78"/>
      <c r="AW81" s="78"/>
      <c r="AX81" s="32" t="s">
        <v>693</v>
      </c>
      <c r="AY81" s="85"/>
      <c r="AZ81" s="85"/>
      <c r="BA81" s="85"/>
      <c r="BB81" s="32" t="s">
        <v>22</v>
      </c>
      <c r="BC81" s="32"/>
      <c r="BD81" s="43" t="s">
        <v>715</v>
      </c>
      <c r="BE81" s="38">
        <v>0</v>
      </c>
      <c r="BF81" s="38">
        <v>0</v>
      </c>
      <c r="BG81" s="32" t="s">
        <v>501</v>
      </c>
      <c r="BH81" s="42">
        <v>17</v>
      </c>
      <c r="BI81" s="42">
        <v>29</v>
      </c>
      <c r="BJ81" s="34" t="s">
        <v>509</v>
      </c>
      <c r="BK81" s="42">
        <v>255</v>
      </c>
      <c r="BL81" s="42">
        <v>459</v>
      </c>
    </row>
    <row r="82" spans="1:64" ht="11.2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8"/>
      <c r="N82" s="28"/>
      <c r="O82" s="28"/>
      <c r="P82" s="28"/>
      <c r="Q82" s="7"/>
      <c r="R82" s="28"/>
      <c r="S82" s="28"/>
      <c r="T82" s="28"/>
      <c r="U82" s="28"/>
      <c r="V82" s="28"/>
      <c r="W82" s="28"/>
      <c r="X82" s="28"/>
      <c r="Y82" s="28"/>
      <c r="Z82" s="28"/>
      <c r="AA82" s="29"/>
      <c r="AB82" s="30"/>
      <c r="AD82" s="32" t="s">
        <v>388</v>
      </c>
      <c r="AE82" s="38">
        <v>109</v>
      </c>
      <c r="AF82" s="38">
        <v>199</v>
      </c>
      <c r="AG82" s="82"/>
      <c r="AH82" s="41" t="s">
        <v>732</v>
      </c>
      <c r="AI82" s="33"/>
      <c r="AJ82" s="33"/>
      <c r="AK82" s="82"/>
      <c r="AL82" s="41" t="s">
        <v>282</v>
      </c>
      <c r="AM82" s="33"/>
      <c r="AN82" s="33"/>
      <c r="AO82" s="78"/>
      <c r="AP82" s="32" t="s">
        <v>599</v>
      </c>
      <c r="AQ82" s="78"/>
      <c r="AR82" s="78"/>
      <c r="AS82" s="78"/>
      <c r="AT82" s="32" t="s">
        <v>804</v>
      </c>
      <c r="AV82" s="78"/>
      <c r="AW82" s="78"/>
      <c r="AX82" s="32" t="s">
        <v>694</v>
      </c>
      <c r="AY82" s="85"/>
      <c r="AZ82" s="85"/>
      <c r="BA82" s="85"/>
      <c r="BB82" s="32" t="s">
        <v>24</v>
      </c>
      <c r="BC82" s="32"/>
      <c r="BD82" s="43" t="s">
        <v>625</v>
      </c>
      <c r="BE82" s="38">
        <v>0</v>
      </c>
      <c r="BF82" s="38">
        <v>0</v>
      </c>
      <c r="BG82" s="34" t="s">
        <v>503</v>
      </c>
      <c r="BH82" s="42">
        <v>17</v>
      </c>
      <c r="BI82" s="42">
        <v>29</v>
      </c>
      <c r="BJ82" s="34" t="s">
        <v>510</v>
      </c>
      <c r="BK82" s="42">
        <v>255</v>
      </c>
      <c r="BL82" s="42">
        <v>459</v>
      </c>
    </row>
    <row r="83" spans="1:64" ht="11.2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8"/>
      <c r="N83" s="28"/>
      <c r="O83" s="28"/>
      <c r="P83" s="28"/>
      <c r="Q83" s="7"/>
      <c r="R83" s="28"/>
      <c r="S83" s="28"/>
      <c r="T83" s="28"/>
      <c r="U83" s="28"/>
      <c r="V83" s="28"/>
      <c r="W83" s="28"/>
      <c r="X83" s="28"/>
      <c r="Y83" s="28"/>
      <c r="Z83" s="28"/>
      <c r="AA83" s="29"/>
      <c r="AB83" s="30"/>
      <c r="AD83" s="32"/>
      <c r="AE83" s="38"/>
      <c r="AF83" s="38"/>
      <c r="AG83" s="82"/>
      <c r="AH83" s="41" t="s">
        <v>729</v>
      </c>
      <c r="AI83" s="33"/>
      <c r="AJ83" s="33"/>
      <c r="AK83" s="82"/>
      <c r="AL83" s="41" t="s">
        <v>283</v>
      </c>
      <c r="AM83" s="33"/>
      <c r="AN83" s="33"/>
      <c r="AO83" s="78"/>
      <c r="AP83" s="32" t="s">
        <v>803</v>
      </c>
      <c r="AQ83" s="78"/>
      <c r="AR83" s="78"/>
      <c r="AS83" s="78"/>
      <c r="AT83" s="32" t="s">
        <v>808</v>
      </c>
      <c r="AU83" s="78"/>
      <c r="AV83" s="78"/>
      <c r="AW83" s="78"/>
      <c r="AX83" s="32" t="s">
        <v>695</v>
      </c>
      <c r="AY83" s="85"/>
      <c r="AZ83" s="85"/>
      <c r="BA83" s="85"/>
      <c r="BB83" s="32" t="s">
        <v>25</v>
      </c>
      <c r="BC83" s="32"/>
      <c r="BD83" s="43" t="s">
        <v>269</v>
      </c>
      <c r="BE83" s="38">
        <v>0</v>
      </c>
      <c r="BF83" s="38">
        <v>0</v>
      </c>
      <c r="BG83" s="34" t="s">
        <v>504</v>
      </c>
      <c r="BH83" s="42">
        <v>17</v>
      </c>
      <c r="BI83" s="42">
        <v>29</v>
      </c>
      <c r="BJ83" s="34" t="s">
        <v>511</v>
      </c>
      <c r="BK83" s="42">
        <v>255</v>
      </c>
      <c r="BL83" s="42">
        <v>459</v>
      </c>
    </row>
    <row r="84" spans="1:64" ht="11.2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8"/>
      <c r="N84" s="28"/>
      <c r="O84" s="28"/>
      <c r="P84" s="28"/>
      <c r="Q84" s="7"/>
      <c r="R84" s="28"/>
      <c r="S84" s="28"/>
      <c r="T84" s="28"/>
      <c r="U84" s="28"/>
      <c r="V84" s="28"/>
      <c r="W84" s="28"/>
      <c r="X84" s="28"/>
      <c r="Y84" s="28"/>
      <c r="Z84" s="28"/>
      <c r="AA84" s="29"/>
      <c r="AB84" s="30"/>
      <c r="AD84" s="32"/>
      <c r="AE84" s="38"/>
      <c r="AF84" s="38"/>
      <c r="AG84" s="82"/>
      <c r="AH84" s="41" t="s">
        <v>730</v>
      </c>
      <c r="AI84" s="33"/>
      <c r="AJ84" s="33"/>
      <c r="AK84" s="82"/>
      <c r="AL84" s="41" t="s">
        <v>173</v>
      </c>
      <c r="AM84" s="33"/>
      <c r="AN84" s="33"/>
      <c r="AO84" s="78"/>
      <c r="AP84" s="32" t="s">
        <v>667</v>
      </c>
      <c r="AQ84" s="86"/>
      <c r="AR84" s="86"/>
      <c r="AS84" s="86"/>
      <c r="AT84" s="32" t="s">
        <v>806</v>
      </c>
      <c r="AU84" s="78"/>
      <c r="AV84" s="78"/>
      <c r="AW84" s="78"/>
      <c r="AX84" s="32" t="s">
        <v>696</v>
      </c>
      <c r="AY84" s="85"/>
      <c r="AZ84" s="85"/>
      <c r="BA84" s="85"/>
      <c r="BB84" s="32" t="s">
        <v>27</v>
      </c>
      <c r="BC84" s="32"/>
      <c r="BD84" s="43" t="s">
        <v>69</v>
      </c>
      <c r="BE84" s="38">
        <v>0</v>
      </c>
      <c r="BF84" s="38">
        <v>0</v>
      </c>
      <c r="BG84" s="32" t="s">
        <v>505</v>
      </c>
      <c r="BH84" s="42">
        <v>17</v>
      </c>
      <c r="BI84" s="42">
        <v>29</v>
      </c>
      <c r="BJ84" s="34" t="s">
        <v>512</v>
      </c>
      <c r="BK84" s="42">
        <v>255</v>
      </c>
      <c r="BL84" s="42">
        <v>459</v>
      </c>
    </row>
    <row r="85" spans="1:64" ht="11.2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8"/>
      <c r="N85" s="28"/>
      <c r="O85" s="28"/>
      <c r="P85" s="28"/>
      <c r="Q85" s="7"/>
      <c r="R85" s="28"/>
      <c r="S85" s="28"/>
      <c r="T85" s="28"/>
      <c r="U85" s="28"/>
      <c r="V85" s="28"/>
      <c r="W85" s="28"/>
      <c r="X85" s="28"/>
      <c r="Y85" s="28"/>
      <c r="Z85" s="28"/>
      <c r="AA85" s="29"/>
      <c r="AB85" s="30"/>
      <c r="AD85" s="32"/>
      <c r="AE85" s="38"/>
      <c r="AF85" s="38"/>
      <c r="AG85" s="82"/>
      <c r="AH85" s="41" t="s">
        <v>737</v>
      </c>
      <c r="AI85" s="33"/>
      <c r="AJ85" s="33"/>
      <c r="AK85" s="82"/>
      <c r="AL85" s="41" t="s">
        <v>174</v>
      </c>
      <c r="AM85" s="33"/>
      <c r="AN85" s="33"/>
      <c r="AO85" s="78"/>
      <c r="AP85" s="33" t="s">
        <v>100</v>
      </c>
      <c r="AQ85" s="33"/>
      <c r="AR85" s="33"/>
      <c r="AS85" s="78"/>
      <c r="AT85" s="32" t="s">
        <v>807</v>
      </c>
      <c r="AU85" s="78"/>
      <c r="AV85" s="78"/>
      <c r="AW85" s="78"/>
      <c r="AX85" s="32" t="s">
        <v>697</v>
      </c>
      <c r="AY85" s="85"/>
      <c r="AZ85" s="85"/>
      <c r="BA85" s="85"/>
      <c r="BB85" s="32" t="s">
        <v>30</v>
      </c>
      <c r="BC85" s="32"/>
      <c r="BD85" s="43" t="s">
        <v>141</v>
      </c>
      <c r="BE85" s="38">
        <v>4.5</v>
      </c>
      <c r="BF85" s="38">
        <v>9</v>
      </c>
      <c r="BG85" s="34"/>
      <c r="BH85" s="42"/>
      <c r="BI85" s="42"/>
      <c r="BJ85" s="34" t="s">
        <v>513</v>
      </c>
      <c r="BK85" s="42">
        <v>255</v>
      </c>
      <c r="BL85" s="42">
        <v>459</v>
      </c>
    </row>
    <row r="86" spans="1:64" ht="11.2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8"/>
      <c r="N86" s="28"/>
      <c r="O86" s="28"/>
      <c r="P86" s="28"/>
      <c r="Q86" s="7"/>
      <c r="R86" s="28"/>
      <c r="S86" s="28"/>
      <c r="T86" s="28"/>
      <c r="U86" s="28"/>
      <c r="V86" s="28"/>
      <c r="W86" s="28"/>
      <c r="X86" s="28"/>
      <c r="Y86" s="28"/>
      <c r="Z86" s="28"/>
      <c r="AA86" s="29"/>
      <c r="AB86" s="30"/>
      <c r="AD86" s="32"/>
      <c r="AE86" s="38"/>
      <c r="AF86" s="38"/>
      <c r="AG86" s="82"/>
      <c r="AH86" s="41" t="s">
        <v>738</v>
      </c>
      <c r="AI86" s="33"/>
      <c r="AJ86" s="33"/>
      <c r="AK86" s="82"/>
      <c r="AL86" s="41" t="s">
        <v>175</v>
      </c>
      <c r="AM86" s="33"/>
      <c r="AN86" s="33"/>
      <c r="AO86" s="78"/>
      <c r="AP86" s="34" t="s">
        <v>675</v>
      </c>
      <c r="AQ86" s="42">
        <v>0</v>
      </c>
      <c r="AR86" s="42">
        <v>0</v>
      </c>
      <c r="AS86" s="85"/>
      <c r="AT86" s="32" t="s">
        <v>717</v>
      </c>
      <c r="AU86" s="78"/>
      <c r="AV86" s="78"/>
      <c r="AW86" s="78"/>
      <c r="AX86" s="76"/>
      <c r="AY86" s="85"/>
      <c r="AZ86" s="85"/>
      <c r="BA86" s="85"/>
      <c r="BB86" s="32" t="s">
        <v>33</v>
      </c>
      <c r="BC86" s="32"/>
      <c r="BD86" s="43" t="s">
        <v>206</v>
      </c>
      <c r="BE86" s="38">
        <v>4.5</v>
      </c>
      <c r="BF86" s="38">
        <v>9</v>
      </c>
      <c r="BG86" s="44" t="s">
        <v>13</v>
      </c>
      <c r="BH86" s="42"/>
      <c r="BI86" s="42"/>
      <c r="BJ86" s="34" t="s">
        <v>514</v>
      </c>
      <c r="BK86" s="42">
        <v>255</v>
      </c>
      <c r="BL86" s="42">
        <v>459</v>
      </c>
    </row>
    <row r="87" spans="1:64" ht="11.2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8"/>
      <c r="N87" s="28"/>
      <c r="O87" s="28"/>
      <c r="P87" s="28"/>
      <c r="Q87" s="7"/>
      <c r="R87" s="28"/>
      <c r="S87" s="28"/>
      <c r="T87" s="28"/>
      <c r="U87" s="28"/>
      <c r="V87" s="28"/>
      <c r="W87" s="28"/>
      <c r="X87" s="28"/>
      <c r="Y87" s="28"/>
      <c r="Z87" s="28"/>
      <c r="AA87" s="29"/>
      <c r="AB87" s="30"/>
      <c r="AD87" s="76"/>
      <c r="AE87" s="82"/>
      <c r="AF87" s="82"/>
      <c r="AG87" s="82"/>
      <c r="AH87" s="41" t="s">
        <v>739</v>
      </c>
      <c r="AI87" s="33"/>
      <c r="AJ87" s="33"/>
      <c r="AK87" s="82"/>
      <c r="AL87" s="41" t="s">
        <v>176</v>
      </c>
      <c r="AM87" s="33"/>
      <c r="AN87" s="33"/>
      <c r="AO87" s="78"/>
      <c r="AP87" s="34" t="s">
        <v>676</v>
      </c>
      <c r="AQ87" s="42">
        <v>0</v>
      </c>
      <c r="AR87" s="42">
        <v>0</v>
      </c>
      <c r="AS87" s="85"/>
      <c r="AT87" s="32" t="s">
        <v>809</v>
      </c>
      <c r="AU87" s="78"/>
      <c r="AV87" s="78"/>
      <c r="AW87" s="78"/>
      <c r="AX87" s="76"/>
      <c r="AY87" s="85"/>
      <c r="AZ87" s="85"/>
      <c r="BA87" s="85"/>
      <c r="BB87" s="32" t="s">
        <v>35</v>
      </c>
      <c r="BC87" s="32"/>
      <c r="BD87" s="43" t="s">
        <v>260</v>
      </c>
      <c r="BE87" s="38">
        <v>4.5</v>
      </c>
      <c r="BF87" s="38">
        <v>9</v>
      </c>
      <c r="BG87" s="32" t="s">
        <v>556</v>
      </c>
      <c r="BH87" s="42">
        <v>0</v>
      </c>
      <c r="BI87" s="42">
        <v>0</v>
      </c>
      <c r="BJ87" s="34" t="s">
        <v>515</v>
      </c>
      <c r="BK87" s="42">
        <v>255</v>
      </c>
      <c r="BL87" s="42">
        <v>459</v>
      </c>
    </row>
    <row r="88" spans="1:64" ht="11.2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8"/>
      <c r="N88" s="28"/>
      <c r="O88" s="28"/>
      <c r="P88" s="28"/>
      <c r="Q88" s="7"/>
      <c r="R88" s="28"/>
      <c r="S88" s="28"/>
      <c r="T88" s="28"/>
      <c r="U88" s="28"/>
      <c r="V88" s="28"/>
      <c r="W88" s="28"/>
      <c r="X88" s="28"/>
      <c r="Y88" s="28"/>
      <c r="Z88" s="28"/>
      <c r="AA88" s="29"/>
      <c r="AB88" s="30"/>
      <c r="AD88" s="33" t="s">
        <v>88</v>
      </c>
      <c r="AE88" s="33"/>
      <c r="AF88" s="33"/>
      <c r="AG88" s="78"/>
      <c r="AH88" s="41" t="s">
        <v>740</v>
      </c>
      <c r="AI88" s="33"/>
      <c r="AJ88" s="33"/>
      <c r="AK88" s="78"/>
      <c r="AL88" s="41" t="s">
        <v>177</v>
      </c>
      <c r="AM88" s="33"/>
      <c r="AN88" s="33"/>
      <c r="AO88" s="78"/>
      <c r="AP88" s="34" t="s">
        <v>607</v>
      </c>
      <c r="AQ88" s="42">
        <v>176</v>
      </c>
      <c r="AR88" s="42">
        <v>330</v>
      </c>
      <c r="AS88" s="85"/>
      <c r="AT88" s="32" t="s">
        <v>727</v>
      </c>
      <c r="AU88" s="78"/>
      <c r="AV88" s="78"/>
      <c r="AW88" s="78"/>
      <c r="AX88" s="76"/>
      <c r="AY88" s="76"/>
      <c r="AZ88" s="76"/>
      <c r="BA88" s="76"/>
      <c r="BB88" s="34" t="s">
        <v>37</v>
      </c>
      <c r="BC88" s="34"/>
      <c r="BD88" s="43" t="s">
        <v>142</v>
      </c>
      <c r="BE88" s="38">
        <v>4.5</v>
      </c>
      <c r="BF88" s="38">
        <v>9</v>
      </c>
      <c r="BG88" s="32" t="s">
        <v>23</v>
      </c>
      <c r="BH88" s="42">
        <v>17</v>
      </c>
      <c r="BI88" s="42">
        <v>29</v>
      </c>
      <c r="BJ88" s="34" t="s">
        <v>393</v>
      </c>
      <c r="BK88" s="42">
        <v>255</v>
      </c>
      <c r="BL88" s="42">
        <v>459</v>
      </c>
    </row>
    <row r="89" spans="1:64" ht="11.2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8"/>
      <c r="N89" s="28"/>
      <c r="O89" s="28"/>
      <c r="P89" s="28"/>
      <c r="Q89" s="7"/>
      <c r="R89" s="28"/>
      <c r="S89" s="28"/>
      <c r="T89" s="28"/>
      <c r="U89" s="28"/>
      <c r="V89" s="28"/>
      <c r="W89" s="28"/>
      <c r="X89" s="28"/>
      <c r="Y89" s="28"/>
      <c r="Z89" s="28"/>
      <c r="AA89" s="29"/>
      <c r="AB89" s="30"/>
      <c r="AD89" s="32" t="s">
        <v>243</v>
      </c>
      <c r="AE89" s="33"/>
      <c r="AF89" s="33"/>
      <c r="AG89" s="78"/>
      <c r="AH89" s="95"/>
      <c r="AI89" s="78"/>
      <c r="AJ89" s="78"/>
      <c r="AK89" s="78"/>
      <c r="AL89" s="41" t="s">
        <v>496</v>
      </c>
      <c r="AM89" s="33"/>
      <c r="AN89" s="33"/>
      <c r="AO89" s="78"/>
      <c r="AP89" s="34" t="s">
        <v>606</v>
      </c>
      <c r="AQ89" s="42">
        <v>176</v>
      </c>
      <c r="AR89" s="42">
        <v>330</v>
      </c>
      <c r="AS89" s="85"/>
      <c r="AT89" s="79"/>
      <c r="AU89" s="79"/>
      <c r="AV89" s="79"/>
      <c r="AW89" s="79"/>
      <c r="AX89" s="78"/>
      <c r="AY89" s="78"/>
      <c r="AZ89" s="78"/>
      <c r="BA89" s="78"/>
      <c r="BB89" s="34" t="s">
        <v>40</v>
      </c>
      <c r="BC89" s="34"/>
      <c r="BD89" s="43" t="s">
        <v>143</v>
      </c>
      <c r="BE89" s="38">
        <v>4.5</v>
      </c>
      <c r="BF89" s="38">
        <v>9</v>
      </c>
      <c r="BG89" s="34" t="s">
        <v>21</v>
      </c>
      <c r="BH89" s="42">
        <v>17</v>
      </c>
      <c r="BI89" s="42">
        <v>29</v>
      </c>
      <c r="BJ89" s="34" t="s">
        <v>724</v>
      </c>
      <c r="BK89" s="42">
        <v>255</v>
      </c>
      <c r="BL89" s="42">
        <v>459</v>
      </c>
    </row>
    <row r="90" spans="1:64" ht="11.2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8"/>
      <c r="N90" s="28"/>
      <c r="O90" s="28"/>
      <c r="P90" s="28"/>
      <c r="Q90" s="7"/>
      <c r="R90" s="28"/>
      <c r="S90" s="28"/>
      <c r="T90" s="28"/>
      <c r="U90" s="28"/>
      <c r="V90" s="28"/>
      <c r="W90" s="28"/>
      <c r="X90" s="28"/>
      <c r="Y90" s="28"/>
      <c r="Z90" s="28"/>
      <c r="AA90" s="29"/>
      <c r="AB90" s="30"/>
      <c r="AD90" s="32" t="s">
        <v>242</v>
      </c>
      <c r="AE90" s="33"/>
      <c r="AF90" s="33"/>
      <c r="AG90" s="78"/>
      <c r="AH90" s="95"/>
      <c r="AI90" s="78"/>
      <c r="AJ90" s="78"/>
      <c r="AK90" s="78"/>
      <c r="AL90" s="41" t="s">
        <v>178</v>
      </c>
      <c r="AM90" s="33"/>
      <c r="AN90" s="33"/>
      <c r="AO90" s="78"/>
      <c r="AP90" s="32" t="s">
        <v>117</v>
      </c>
      <c r="AQ90" s="42">
        <v>44</v>
      </c>
      <c r="AR90" s="42">
        <v>90</v>
      </c>
      <c r="AS90" s="85"/>
      <c r="AT90" s="79"/>
      <c r="AU90" s="79"/>
      <c r="AV90" s="79"/>
      <c r="AW90" s="79"/>
      <c r="AX90" s="33" t="s">
        <v>105</v>
      </c>
      <c r="AY90" s="33" t="s">
        <v>169</v>
      </c>
      <c r="AZ90" s="33"/>
      <c r="BA90" s="78"/>
      <c r="BB90" s="32" t="s">
        <v>42</v>
      </c>
      <c r="BC90" s="32"/>
      <c r="BD90" s="32" t="s">
        <v>81</v>
      </c>
      <c r="BE90" s="38">
        <v>0</v>
      </c>
      <c r="BF90" s="38">
        <v>0</v>
      </c>
      <c r="BG90" s="32" t="s">
        <v>38</v>
      </c>
      <c r="BH90" s="42">
        <v>17</v>
      </c>
      <c r="BI90" s="42">
        <v>29</v>
      </c>
      <c r="BJ90" s="34" t="s">
        <v>773</v>
      </c>
      <c r="BK90" s="42">
        <v>255</v>
      </c>
      <c r="BL90" s="42">
        <v>459</v>
      </c>
    </row>
    <row r="91" spans="1:64" ht="11.2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8"/>
      <c r="N91" s="28"/>
      <c r="O91" s="28"/>
      <c r="P91" s="28"/>
      <c r="Q91" s="7"/>
      <c r="R91" s="28"/>
      <c r="S91" s="28"/>
      <c r="T91" s="28"/>
      <c r="U91" s="28"/>
      <c r="V91" s="28"/>
      <c r="W91" s="28"/>
      <c r="X91" s="28"/>
      <c r="Y91" s="28"/>
      <c r="Z91" s="28"/>
      <c r="AA91" s="29"/>
      <c r="AB91" s="30"/>
      <c r="AD91" s="32" t="s">
        <v>241</v>
      </c>
      <c r="AE91" s="33"/>
      <c r="AF91" s="33"/>
      <c r="AG91" s="78"/>
      <c r="AH91" s="95"/>
      <c r="AI91" s="78"/>
      <c r="AJ91" s="78"/>
      <c r="AK91" s="78"/>
      <c r="AL91" s="41" t="s">
        <v>179</v>
      </c>
      <c r="AM91" s="33"/>
      <c r="AN91" s="33"/>
      <c r="AO91" s="78"/>
      <c r="AP91" s="32" t="s">
        <v>118</v>
      </c>
      <c r="AQ91" s="42">
        <v>44</v>
      </c>
      <c r="AR91" s="42">
        <v>90</v>
      </c>
      <c r="AS91" s="88"/>
      <c r="AT91" s="79"/>
      <c r="AU91" s="79"/>
      <c r="AV91" s="79"/>
      <c r="AW91" s="79"/>
      <c r="AX91" s="32" t="s">
        <v>701</v>
      </c>
      <c r="AY91" s="42">
        <v>0</v>
      </c>
      <c r="AZ91" s="42">
        <v>0</v>
      </c>
      <c r="BA91" s="85"/>
      <c r="BB91" s="46"/>
      <c r="BC91" s="46"/>
      <c r="BD91" s="34" t="s">
        <v>144</v>
      </c>
      <c r="BE91" s="38">
        <v>7</v>
      </c>
      <c r="BF91" s="38">
        <v>14.4</v>
      </c>
      <c r="BG91" s="32" t="s">
        <v>41</v>
      </c>
      <c r="BH91" s="42">
        <v>17</v>
      </c>
      <c r="BI91" s="42">
        <v>29</v>
      </c>
      <c r="BJ91" s="34" t="s">
        <v>394</v>
      </c>
      <c r="BK91" s="42">
        <v>255</v>
      </c>
      <c r="BL91" s="42">
        <v>459</v>
      </c>
    </row>
    <row r="92" spans="1:64" ht="11.2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8"/>
      <c r="N92" s="28"/>
      <c r="O92" s="28"/>
      <c r="P92" s="28"/>
      <c r="Q92" s="7"/>
      <c r="R92" s="28"/>
      <c r="S92" s="28"/>
      <c r="T92" s="28"/>
      <c r="U92" s="28"/>
      <c r="V92" s="28"/>
      <c r="W92" s="28"/>
      <c r="X92" s="28"/>
      <c r="Y92" s="28"/>
      <c r="Z92" s="28"/>
      <c r="AA92" s="29"/>
      <c r="AB92" s="30"/>
      <c r="AD92" s="34" t="s">
        <v>240</v>
      </c>
      <c r="AE92" s="33"/>
      <c r="AF92" s="33"/>
      <c r="AG92" s="78"/>
      <c r="AH92" s="33" t="s">
        <v>430</v>
      </c>
      <c r="AI92" s="33" t="s">
        <v>169</v>
      </c>
      <c r="AJ92" s="33"/>
      <c r="AK92" s="78"/>
      <c r="AL92" s="41" t="s">
        <v>180</v>
      </c>
      <c r="AM92" s="33"/>
      <c r="AN92" s="33"/>
      <c r="AO92" s="78"/>
      <c r="AP92" s="32" t="s">
        <v>77</v>
      </c>
      <c r="AQ92" s="42">
        <v>0</v>
      </c>
      <c r="AR92" s="42">
        <v>0</v>
      </c>
      <c r="AS92" s="88"/>
      <c r="AT92" s="79"/>
      <c r="AU92" s="79"/>
      <c r="AV92" s="79"/>
      <c r="AW92" s="79"/>
      <c r="AX92" s="32" t="s">
        <v>700</v>
      </c>
      <c r="AY92" s="42">
        <v>0</v>
      </c>
      <c r="AZ92" s="42">
        <v>0</v>
      </c>
      <c r="BA92" s="85"/>
      <c r="BB92" s="33" t="s">
        <v>171</v>
      </c>
      <c r="BC92" s="33"/>
      <c r="BD92" s="43" t="s">
        <v>468</v>
      </c>
      <c r="BE92" s="38">
        <v>7</v>
      </c>
      <c r="BF92" s="38">
        <v>14.4</v>
      </c>
      <c r="BG92" s="32" t="s">
        <v>44</v>
      </c>
      <c r="BH92" s="42">
        <v>17</v>
      </c>
      <c r="BI92" s="42">
        <v>29</v>
      </c>
      <c r="BJ92" s="34" t="s">
        <v>780</v>
      </c>
      <c r="BK92" s="42">
        <v>255</v>
      </c>
      <c r="BL92" s="42">
        <v>459</v>
      </c>
    </row>
    <row r="93" spans="1:64" ht="11.2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8"/>
      <c r="N93" s="28"/>
      <c r="O93" s="28"/>
      <c r="P93" s="28"/>
      <c r="Q93" s="7"/>
      <c r="R93" s="28"/>
      <c r="S93" s="28"/>
      <c r="T93" s="28"/>
      <c r="U93" s="28"/>
      <c r="V93" s="28"/>
      <c r="W93" s="28"/>
      <c r="X93" s="28"/>
      <c r="Y93" s="28"/>
      <c r="Z93" s="28"/>
      <c r="AA93" s="29"/>
      <c r="AB93" s="30"/>
      <c r="AD93" s="73" t="s">
        <v>392</v>
      </c>
      <c r="AE93" s="33"/>
      <c r="AF93" s="33"/>
      <c r="AG93" s="78"/>
      <c r="AH93" s="32" t="s">
        <v>656</v>
      </c>
      <c r="AI93" s="38">
        <v>0</v>
      </c>
      <c r="AJ93" s="38">
        <v>0</v>
      </c>
      <c r="AK93" s="78"/>
      <c r="AL93" s="41" t="s">
        <v>497</v>
      </c>
      <c r="AM93" s="33"/>
      <c r="AN93" s="33"/>
      <c r="AO93" s="78"/>
      <c r="AP93" s="32" t="s">
        <v>78</v>
      </c>
      <c r="AQ93" s="42">
        <v>0</v>
      </c>
      <c r="AR93" s="42">
        <v>0</v>
      </c>
      <c r="AS93" s="88"/>
      <c r="AT93" s="79"/>
      <c r="AU93" s="79"/>
      <c r="AV93" s="79"/>
      <c r="AW93" s="79"/>
      <c r="AX93" s="34" t="s">
        <v>106</v>
      </c>
      <c r="AY93" s="42">
        <v>0</v>
      </c>
      <c r="AZ93" s="42">
        <v>0</v>
      </c>
      <c r="BA93" s="85"/>
      <c r="BB93" s="73" t="s">
        <v>841</v>
      </c>
      <c r="BC93" s="73"/>
      <c r="BD93" s="43" t="s">
        <v>145</v>
      </c>
      <c r="BE93" s="38">
        <v>7</v>
      </c>
      <c r="BF93" s="38">
        <v>14.4</v>
      </c>
      <c r="BG93" s="32" t="s">
        <v>43</v>
      </c>
      <c r="BH93" s="42">
        <v>17</v>
      </c>
      <c r="BI93" s="42">
        <v>29</v>
      </c>
      <c r="BJ93" s="34" t="s">
        <v>774</v>
      </c>
      <c r="BK93" s="42">
        <v>255</v>
      </c>
      <c r="BL93" s="42">
        <v>459</v>
      </c>
    </row>
    <row r="94" spans="1:64" ht="11.2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8"/>
      <c r="N94" s="28"/>
      <c r="O94" s="28"/>
      <c r="P94" s="28"/>
      <c r="Q94" s="7"/>
      <c r="R94" s="28"/>
      <c r="S94" s="28"/>
      <c r="T94" s="28"/>
      <c r="U94" s="28"/>
      <c r="V94" s="28"/>
      <c r="W94" s="28"/>
      <c r="X94" s="28"/>
      <c r="Y94" s="28"/>
      <c r="Z94" s="28"/>
      <c r="AA94" s="29"/>
      <c r="AB94" s="30"/>
      <c r="AD94" s="32" t="s">
        <v>32</v>
      </c>
      <c r="AE94" s="33"/>
      <c r="AF94" s="33"/>
      <c r="AG94" s="78"/>
      <c r="AH94" s="32" t="s">
        <v>657</v>
      </c>
      <c r="AI94" s="38">
        <v>0</v>
      </c>
      <c r="AJ94" s="38">
        <v>0</v>
      </c>
      <c r="AK94" s="78"/>
      <c r="AL94" s="41" t="s">
        <v>181</v>
      </c>
      <c r="AM94" s="33"/>
      <c r="AN94" s="33"/>
      <c r="AO94" s="78"/>
      <c r="AP94" s="32" t="s">
        <v>244</v>
      </c>
      <c r="AQ94" s="42">
        <v>0</v>
      </c>
      <c r="AR94" s="42">
        <v>0</v>
      </c>
      <c r="AS94" s="85"/>
      <c r="AT94" s="79"/>
      <c r="AU94" s="79"/>
      <c r="AV94" s="79"/>
      <c r="AW94" s="79"/>
      <c r="AX94" s="32" t="s">
        <v>137</v>
      </c>
      <c r="AY94" s="42">
        <v>44</v>
      </c>
      <c r="AZ94" s="42">
        <v>90</v>
      </c>
      <c r="BA94" s="85"/>
      <c r="BB94" s="73" t="s">
        <v>842</v>
      </c>
      <c r="BC94" s="73"/>
      <c r="BD94" s="32" t="s">
        <v>296</v>
      </c>
      <c r="BE94" s="38">
        <v>7</v>
      </c>
      <c r="BF94" s="38">
        <v>14.4</v>
      </c>
      <c r="BG94" s="32" t="s">
        <v>102</v>
      </c>
      <c r="BH94" s="42">
        <v>17</v>
      </c>
      <c r="BI94" s="42">
        <v>29</v>
      </c>
      <c r="BJ94" s="34" t="s">
        <v>775</v>
      </c>
      <c r="BK94" s="42">
        <v>255</v>
      </c>
      <c r="BL94" s="42">
        <v>459</v>
      </c>
    </row>
    <row r="95" spans="1:64" ht="11.2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8"/>
      <c r="N95" s="28"/>
      <c r="O95" s="28"/>
      <c r="P95" s="28"/>
      <c r="Q95" s="7"/>
      <c r="R95" s="28"/>
      <c r="S95" s="28"/>
      <c r="T95" s="28"/>
      <c r="U95" s="28"/>
      <c r="V95" s="28"/>
      <c r="W95" s="28"/>
      <c r="X95" s="28"/>
      <c r="Y95" s="28"/>
      <c r="Z95" s="28"/>
      <c r="AA95" s="29"/>
      <c r="AB95" s="30"/>
      <c r="AD95" s="32" t="s">
        <v>29</v>
      </c>
      <c r="AE95" s="33"/>
      <c r="AF95" s="33"/>
      <c r="AG95" s="78"/>
      <c r="AH95" s="32" t="s">
        <v>438</v>
      </c>
      <c r="AI95" s="42">
        <v>0</v>
      </c>
      <c r="AJ95" s="42">
        <v>0</v>
      </c>
      <c r="AK95" s="78"/>
      <c r="AL95" s="41" t="s">
        <v>182</v>
      </c>
      <c r="AM95" s="33"/>
      <c r="AN95" s="33"/>
      <c r="AO95" s="78"/>
      <c r="AP95" s="32" t="s">
        <v>751</v>
      </c>
      <c r="AQ95" s="42">
        <v>400</v>
      </c>
      <c r="AR95" s="42">
        <v>780</v>
      </c>
      <c r="AS95" s="85"/>
      <c r="AT95" s="79"/>
      <c r="AU95" s="79"/>
      <c r="AV95" s="79"/>
      <c r="AW95" s="79"/>
      <c r="AX95" s="32" t="s">
        <v>75</v>
      </c>
      <c r="AY95" s="42">
        <v>0</v>
      </c>
      <c r="AZ95" s="42">
        <v>0</v>
      </c>
      <c r="BA95" s="85"/>
      <c r="BB95" s="73" t="s">
        <v>843</v>
      </c>
      <c r="BC95" s="32"/>
      <c r="BD95" s="32" t="s">
        <v>295</v>
      </c>
      <c r="BE95" s="38">
        <v>7</v>
      </c>
      <c r="BF95" s="38">
        <v>14.4</v>
      </c>
      <c r="BG95" s="32" t="s">
        <v>26</v>
      </c>
      <c r="BH95" s="42">
        <v>17</v>
      </c>
      <c r="BI95" s="42">
        <v>29</v>
      </c>
      <c r="BJ95" s="34" t="s">
        <v>722</v>
      </c>
      <c r="BK95" s="42">
        <v>255</v>
      </c>
      <c r="BL95" s="42">
        <v>459</v>
      </c>
    </row>
    <row r="96" spans="1:64" ht="11.2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8"/>
      <c r="N96" s="28"/>
      <c r="O96" s="28"/>
      <c r="P96" s="28"/>
      <c r="Q96" s="7"/>
      <c r="R96" s="28"/>
      <c r="S96" s="28"/>
      <c r="T96" s="28"/>
      <c r="U96" s="28"/>
      <c r="V96" s="28"/>
      <c r="W96" s="28"/>
      <c r="X96" s="28"/>
      <c r="Y96" s="28"/>
      <c r="Z96" s="28"/>
      <c r="AA96" s="29"/>
      <c r="AB96" s="30"/>
      <c r="AD96" s="32" t="s">
        <v>401</v>
      </c>
      <c r="AE96" s="33"/>
      <c r="AF96" s="33"/>
      <c r="AG96" s="78"/>
      <c r="AH96" s="34" t="s">
        <v>439</v>
      </c>
      <c r="AI96" s="42">
        <v>0</v>
      </c>
      <c r="AJ96" s="42">
        <v>0</v>
      </c>
      <c r="AK96" s="78"/>
      <c r="AL96" s="41" t="s">
        <v>183</v>
      </c>
      <c r="AM96" s="33"/>
      <c r="AN96" s="33"/>
      <c r="AO96" s="78"/>
      <c r="AP96" s="32" t="s">
        <v>752</v>
      </c>
      <c r="AQ96" s="42">
        <v>400</v>
      </c>
      <c r="AR96" s="42">
        <v>780</v>
      </c>
      <c r="AS96" s="85"/>
      <c r="AT96" s="79"/>
      <c r="AU96" s="79"/>
      <c r="AV96" s="79"/>
      <c r="AW96" s="79"/>
      <c r="AX96" s="34" t="s">
        <v>752</v>
      </c>
      <c r="AY96" s="42">
        <v>400</v>
      </c>
      <c r="AZ96" s="42">
        <v>780</v>
      </c>
      <c r="BA96" s="85"/>
      <c r="BB96" s="32" t="s">
        <v>844</v>
      </c>
      <c r="BC96" s="73"/>
      <c r="BD96" s="32" t="s">
        <v>294</v>
      </c>
      <c r="BE96" s="38">
        <v>7</v>
      </c>
      <c r="BF96" s="38">
        <v>14.4</v>
      </c>
      <c r="BG96" s="32" t="s">
        <v>31</v>
      </c>
      <c r="BH96" s="42">
        <v>17</v>
      </c>
      <c r="BI96" s="42">
        <v>29</v>
      </c>
      <c r="BJ96" s="34" t="s">
        <v>723</v>
      </c>
      <c r="BK96" s="42">
        <v>255</v>
      </c>
      <c r="BL96" s="42">
        <v>459</v>
      </c>
    </row>
    <row r="97" spans="1:64" ht="11.2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8"/>
      <c r="N97" s="28"/>
      <c r="O97" s="28"/>
      <c r="P97" s="28"/>
      <c r="Q97" s="7"/>
      <c r="R97" s="28"/>
      <c r="S97" s="28"/>
      <c r="T97" s="28"/>
      <c r="U97" s="28"/>
      <c r="V97" s="28"/>
      <c r="W97" s="28"/>
      <c r="X97" s="28"/>
      <c r="Y97" s="28"/>
      <c r="Z97" s="28"/>
      <c r="AA97" s="29"/>
      <c r="AB97" s="30"/>
      <c r="AD97" s="32" t="s">
        <v>402</v>
      </c>
      <c r="AE97" s="33"/>
      <c r="AF97" s="33"/>
      <c r="AG97" s="78"/>
      <c r="AH97" s="32" t="s">
        <v>440</v>
      </c>
      <c r="AI97" s="42">
        <v>44</v>
      </c>
      <c r="AJ97" s="42">
        <v>90</v>
      </c>
      <c r="AK97" s="78"/>
      <c r="AL97" s="41" t="s">
        <v>286</v>
      </c>
      <c r="AM97" s="33"/>
      <c r="AN97" s="33"/>
      <c r="AO97" s="78"/>
      <c r="AP97" s="32" t="s">
        <v>753</v>
      </c>
      <c r="AQ97" s="42">
        <v>400</v>
      </c>
      <c r="AR97" s="42">
        <v>780</v>
      </c>
      <c r="AS97" s="85"/>
      <c r="AT97" s="79"/>
      <c r="AU97" s="79"/>
      <c r="AV97" s="79"/>
      <c r="AW97" s="79"/>
      <c r="AX97" s="34" t="s">
        <v>768</v>
      </c>
      <c r="AY97" s="42">
        <v>400</v>
      </c>
      <c r="AZ97" s="42">
        <v>780</v>
      </c>
      <c r="BA97" s="85"/>
      <c r="BB97" s="73" t="s">
        <v>850</v>
      </c>
      <c r="BC97" s="73"/>
      <c r="BD97" s="32" t="s">
        <v>293</v>
      </c>
      <c r="BE97" s="38">
        <v>7</v>
      </c>
      <c r="BF97" s="38">
        <v>14.4</v>
      </c>
      <c r="BG97" s="32" t="s">
        <v>28</v>
      </c>
      <c r="BH97" s="42">
        <v>17</v>
      </c>
      <c r="BI97" s="42">
        <v>29</v>
      </c>
      <c r="BJ97" s="34" t="s">
        <v>395</v>
      </c>
      <c r="BK97" s="42">
        <v>255</v>
      </c>
      <c r="BL97" s="42">
        <v>459</v>
      </c>
    </row>
    <row r="98" spans="1:64" ht="11.2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8"/>
      <c r="N98" s="28"/>
      <c r="O98" s="28"/>
      <c r="P98" s="28"/>
      <c r="Q98" s="7"/>
      <c r="R98" s="28"/>
      <c r="S98" s="28"/>
      <c r="T98" s="28"/>
      <c r="U98" s="28"/>
      <c r="V98" s="28"/>
      <c r="W98" s="28"/>
      <c r="X98" s="28"/>
      <c r="Y98" s="28"/>
      <c r="Z98" s="28"/>
      <c r="AA98" s="29"/>
      <c r="AB98" s="30"/>
      <c r="AD98" s="32" t="s">
        <v>403</v>
      </c>
      <c r="AE98" s="33"/>
      <c r="AF98" s="33"/>
      <c r="AG98" s="78"/>
      <c r="AH98" s="32" t="s">
        <v>441</v>
      </c>
      <c r="AI98" s="42">
        <v>0</v>
      </c>
      <c r="AJ98" s="42">
        <v>0</v>
      </c>
      <c r="AK98" s="78"/>
      <c r="AL98" s="41" t="s">
        <v>284</v>
      </c>
      <c r="AM98" s="33"/>
      <c r="AN98" s="33"/>
      <c r="AO98" s="78"/>
      <c r="AP98" s="32" t="s">
        <v>754</v>
      </c>
      <c r="AQ98" s="42">
        <v>400</v>
      </c>
      <c r="AR98" s="42">
        <v>780</v>
      </c>
      <c r="AS98" s="85"/>
      <c r="AT98" s="79"/>
      <c r="AU98" s="79"/>
      <c r="AV98" s="79"/>
      <c r="AW98" s="79"/>
      <c r="AX98" s="34" t="s">
        <v>753</v>
      </c>
      <c r="AY98" s="42">
        <v>400</v>
      </c>
      <c r="AZ98" s="42">
        <v>780</v>
      </c>
      <c r="BA98" s="85"/>
      <c r="BB98" s="73" t="s">
        <v>851</v>
      </c>
      <c r="BC98" s="73"/>
      <c r="BD98" s="32" t="s">
        <v>292</v>
      </c>
      <c r="BE98" s="38">
        <v>7</v>
      </c>
      <c r="BF98" s="38">
        <v>14.4</v>
      </c>
      <c r="BG98" s="32" t="s">
        <v>34</v>
      </c>
      <c r="BH98" s="42">
        <v>17</v>
      </c>
      <c r="BI98" s="42">
        <v>29</v>
      </c>
      <c r="BJ98" s="34"/>
      <c r="BK98" s="42"/>
      <c r="BL98" s="42"/>
    </row>
    <row r="99" spans="1:64" ht="11.2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8"/>
      <c r="N99" s="28"/>
      <c r="O99" s="28"/>
      <c r="P99" s="28"/>
      <c r="Q99" s="7"/>
      <c r="R99" s="28"/>
      <c r="S99" s="28"/>
      <c r="T99" s="28"/>
      <c r="U99" s="28"/>
      <c r="V99" s="28"/>
      <c r="W99" s="28"/>
      <c r="X99" s="28"/>
      <c r="Y99" s="28"/>
      <c r="Z99" s="28"/>
      <c r="AA99" s="29"/>
      <c r="AB99" s="30"/>
      <c r="AD99" s="32" t="s">
        <v>480</v>
      </c>
      <c r="AE99" s="33"/>
      <c r="AF99" s="33"/>
      <c r="AG99" s="78"/>
      <c r="AH99" s="34" t="s">
        <v>776</v>
      </c>
      <c r="AI99" s="42">
        <v>400</v>
      </c>
      <c r="AJ99" s="42">
        <v>780</v>
      </c>
      <c r="AK99" s="78"/>
      <c r="AL99" s="41" t="s">
        <v>184</v>
      </c>
      <c r="AM99" s="33"/>
      <c r="AN99" s="33"/>
      <c r="AO99" s="78"/>
      <c r="AP99" s="32" t="s">
        <v>755</v>
      </c>
      <c r="AQ99" s="42">
        <v>400</v>
      </c>
      <c r="AR99" s="42">
        <v>780</v>
      </c>
      <c r="AS99" s="85"/>
      <c r="AT99" s="79"/>
      <c r="AU99" s="79"/>
      <c r="AV99" s="79"/>
      <c r="AW99" s="79"/>
      <c r="AX99" s="34" t="s">
        <v>754</v>
      </c>
      <c r="AY99" s="42">
        <v>400</v>
      </c>
      <c r="AZ99" s="42">
        <v>780</v>
      </c>
      <c r="BA99" s="85"/>
      <c r="BB99" s="73" t="s">
        <v>852</v>
      </c>
      <c r="BC99" s="73"/>
      <c r="BD99" s="32" t="s">
        <v>291</v>
      </c>
      <c r="BE99" s="38">
        <v>7</v>
      </c>
      <c r="BF99" s="38">
        <v>14.4</v>
      </c>
      <c r="BG99" s="32" t="s">
        <v>36</v>
      </c>
      <c r="BH99" s="42">
        <v>17</v>
      </c>
      <c r="BI99" s="42">
        <v>29</v>
      </c>
      <c r="BJ99" s="34"/>
      <c r="BK99" s="42"/>
      <c r="BL99" s="42"/>
    </row>
    <row r="100" spans="1:64" ht="11.2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8"/>
      <c r="N100" s="28"/>
      <c r="O100" s="28"/>
      <c r="P100" s="28"/>
      <c r="Q100" s="7"/>
      <c r="R100" s="28"/>
      <c r="S100" s="28"/>
      <c r="T100" s="28"/>
      <c r="U100" s="28"/>
      <c r="V100" s="28"/>
      <c r="W100" s="28"/>
      <c r="X100" s="28"/>
      <c r="Y100" s="28"/>
      <c r="Z100" s="28"/>
      <c r="AA100" s="29"/>
      <c r="AB100" s="30"/>
      <c r="AD100" s="32" t="s">
        <v>481</v>
      </c>
      <c r="AE100" s="33"/>
      <c r="AF100" s="33"/>
      <c r="AG100" s="78"/>
      <c r="AH100" s="34" t="s">
        <v>777</v>
      </c>
      <c r="AI100" s="42">
        <v>400</v>
      </c>
      <c r="AJ100" s="42">
        <v>780</v>
      </c>
      <c r="AK100" s="78"/>
      <c r="AL100" s="41" t="s">
        <v>185</v>
      </c>
      <c r="AM100" s="33"/>
      <c r="AN100" s="33"/>
      <c r="AO100" s="78"/>
      <c r="AP100" s="32" t="s">
        <v>769</v>
      </c>
      <c r="AQ100" s="42">
        <v>400</v>
      </c>
      <c r="AR100" s="42">
        <v>780</v>
      </c>
      <c r="AS100" s="85"/>
      <c r="AT100" s="79"/>
      <c r="AU100" s="79"/>
      <c r="AV100" s="79"/>
      <c r="AW100" s="79"/>
      <c r="AX100" s="32" t="s">
        <v>249</v>
      </c>
      <c r="AY100" s="42">
        <v>0</v>
      </c>
      <c r="AZ100" s="42">
        <v>0</v>
      </c>
      <c r="BA100" s="85"/>
      <c r="BB100" s="73" t="s">
        <v>810</v>
      </c>
      <c r="BC100" s="73"/>
      <c r="BD100" s="34" t="s">
        <v>290</v>
      </c>
      <c r="BE100" s="38">
        <v>7</v>
      </c>
      <c r="BF100" s="38">
        <v>14.4</v>
      </c>
      <c r="BG100" s="101" t="s">
        <v>541</v>
      </c>
      <c r="BH100" s="34"/>
      <c r="BI100" s="34"/>
      <c r="BJ100" s="44" t="s">
        <v>331</v>
      </c>
      <c r="BK100" s="36"/>
      <c r="BL100" s="36"/>
    </row>
    <row r="101" spans="1:64" ht="11.2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8"/>
      <c r="N101" s="28"/>
      <c r="O101" s="28"/>
      <c r="P101" s="28"/>
      <c r="Q101" s="7"/>
      <c r="R101" s="28"/>
      <c r="S101" s="28"/>
      <c r="T101" s="28"/>
      <c r="U101" s="28"/>
      <c r="V101" s="28"/>
      <c r="W101" s="28"/>
      <c r="X101" s="28"/>
      <c r="Y101" s="28"/>
      <c r="Z101" s="28"/>
      <c r="AA101" s="29"/>
      <c r="AB101" s="30"/>
      <c r="AD101" s="32" t="s">
        <v>482</v>
      </c>
      <c r="AE101" s="33"/>
      <c r="AF101" s="33"/>
      <c r="AG101" s="78"/>
      <c r="AH101" s="34" t="s">
        <v>778</v>
      </c>
      <c r="AI101" s="42">
        <v>400</v>
      </c>
      <c r="AJ101" s="42">
        <v>780</v>
      </c>
      <c r="AK101" s="78"/>
      <c r="AL101" s="41" t="s">
        <v>186</v>
      </c>
      <c r="AM101" s="33"/>
      <c r="AN101" s="33"/>
      <c r="AO101" s="78"/>
      <c r="AP101" s="32" t="s">
        <v>770</v>
      </c>
      <c r="AQ101" s="42">
        <v>400</v>
      </c>
      <c r="AR101" s="42">
        <v>780</v>
      </c>
      <c r="AS101" s="85"/>
      <c r="AT101" s="79"/>
      <c r="AU101" s="79"/>
      <c r="AV101" s="79"/>
      <c r="AW101" s="79"/>
      <c r="AX101" s="32" t="s">
        <v>250</v>
      </c>
      <c r="AY101" s="42">
        <v>0</v>
      </c>
      <c r="AZ101" s="42">
        <v>0</v>
      </c>
      <c r="BA101" s="85"/>
      <c r="BB101" s="73" t="s">
        <v>811</v>
      </c>
      <c r="BC101" s="32"/>
      <c r="BD101" s="34" t="s">
        <v>146</v>
      </c>
      <c r="BE101" s="38">
        <v>7</v>
      </c>
      <c r="BF101" s="38">
        <v>14.4</v>
      </c>
      <c r="BG101" s="101" t="s">
        <v>542</v>
      </c>
      <c r="BH101" s="33"/>
      <c r="BI101" s="33"/>
      <c r="BJ101" s="34" t="s">
        <v>332</v>
      </c>
      <c r="BK101" s="36"/>
      <c r="BL101" s="36"/>
    </row>
    <row r="102" spans="1:64" ht="11.2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8"/>
      <c r="N102" s="28"/>
      <c r="O102" s="28"/>
      <c r="P102" s="28"/>
      <c r="Q102" s="7"/>
      <c r="R102" s="28"/>
      <c r="S102" s="28"/>
      <c r="T102" s="28"/>
      <c r="U102" s="28"/>
      <c r="V102" s="28"/>
      <c r="W102" s="28"/>
      <c r="X102" s="28"/>
      <c r="Y102" s="28"/>
      <c r="Z102" s="28"/>
      <c r="AA102" s="29"/>
      <c r="AB102" s="30"/>
      <c r="AD102" s="32" t="s">
        <v>404</v>
      </c>
      <c r="AE102" s="33"/>
      <c r="AF102" s="33"/>
      <c r="AG102" s="78"/>
      <c r="AH102" s="34" t="s">
        <v>779</v>
      </c>
      <c r="AI102" s="42">
        <v>400</v>
      </c>
      <c r="AJ102" s="42">
        <v>780</v>
      </c>
      <c r="AK102" s="78"/>
      <c r="AL102" s="41" t="s">
        <v>287</v>
      </c>
      <c r="AM102" s="33"/>
      <c r="AN102" s="33"/>
      <c r="AO102" s="78"/>
      <c r="AP102" s="32" t="s">
        <v>771</v>
      </c>
      <c r="AQ102" s="42">
        <v>400</v>
      </c>
      <c r="AR102" s="42">
        <v>780</v>
      </c>
      <c r="AS102" s="85"/>
      <c r="AT102" s="79"/>
      <c r="AU102" s="79"/>
      <c r="AV102" s="79"/>
      <c r="AW102" s="79"/>
      <c r="AX102" s="32" t="s">
        <v>251</v>
      </c>
      <c r="AY102" s="42">
        <v>0</v>
      </c>
      <c r="AZ102" s="42">
        <v>0</v>
      </c>
      <c r="BA102" s="85"/>
      <c r="BB102" s="32" t="s">
        <v>905</v>
      </c>
      <c r="BC102" s="73"/>
      <c r="BD102" s="34" t="s">
        <v>261</v>
      </c>
      <c r="BE102" s="38">
        <v>7</v>
      </c>
      <c r="BF102" s="38">
        <v>14.4</v>
      </c>
      <c r="BG102" s="44" t="s">
        <v>568</v>
      </c>
      <c r="BH102" s="35"/>
      <c r="BI102" s="35"/>
      <c r="BJ102" s="34" t="s">
        <v>337</v>
      </c>
      <c r="BK102" s="36"/>
      <c r="BL102" s="36"/>
    </row>
    <row r="103" spans="1:64" ht="11.2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8"/>
      <c r="N103" s="28"/>
      <c r="O103" s="28"/>
      <c r="P103" s="28"/>
      <c r="Q103" s="7"/>
      <c r="R103" s="28"/>
      <c r="S103" s="28"/>
      <c r="T103" s="28"/>
      <c r="U103" s="28"/>
      <c r="V103" s="28"/>
      <c r="W103" s="28"/>
      <c r="X103" s="28"/>
      <c r="Y103" s="28"/>
      <c r="Z103" s="28"/>
      <c r="AA103" s="29"/>
      <c r="AB103" s="30"/>
      <c r="AD103" s="32" t="s">
        <v>405</v>
      </c>
      <c r="AE103" s="33"/>
      <c r="AF103" s="33"/>
      <c r="AG103" s="78"/>
      <c r="AH103" s="32" t="s">
        <v>442</v>
      </c>
      <c r="AI103" s="42">
        <v>0</v>
      </c>
      <c r="AJ103" s="42">
        <v>0</v>
      </c>
      <c r="AK103" s="78"/>
      <c r="AL103" s="41" t="s">
        <v>285</v>
      </c>
      <c r="AM103" s="33"/>
      <c r="AN103" s="33"/>
      <c r="AO103" s="78"/>
      <c r="AP103" s="32" t="s">
        <v>772</v>
      </c>
      <c r="AQ103" s="42">
        <v>400</v>
      </c>
      <c r="AR103" s="42">
        <v>780</v>
      </c>
      <c r="AS103" s="85"/>
      <c r="AT103" s="76"/>
      <c r="AU103" s="76"/>
      <c r="AV103" s="76"/>
      <c r="AW103" s="76"/>
      <c r="AX103" s="32" t="s">
        <v>743</v>
      </c>
      <c r="AY103" s="42">
        <v>176</v>
      </c>
      <c r="AZ103" s="42">
        <v>330</v>
      </c>
      <c r="BA103" s="85"/>
      <c r="BB103" s="73" t="s">
        <v>812</v>
      </c>
      <c r="BC103" s="73"/>
      <c r="BD103" s="34" t="s">
        <v>147</v>
      </c>
      <c r="BE103" s="38">
        <v>7</v>
      </c>
      <c r="BF103" s="38">
        <v>14.4</v>
      </c>
      <c r="BG103" s="32" t="s">
        <v>556</v>
      </c>
      <c r="BH103" s="42">
        <v>0</v>
      </c>
      <c r="BI103" s="42">
        <v>0</v>
      </c>
      <c r="BJ103" s="34" t="s">
        <v>333</v>
      </c>
      <c r="BK103" s="36"/>
      <c r="BL103" s="36"/>
    </row>
    <row r="104" spans="1:64" ht="11.2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8"/>
      <c r="N104" s="28"/>
      <c r="O104" s="28"/>
      <c r="P104" s="28"/>
      <c r="Q104" s="7"/>
      <c r="R104" s="28"/>
      <c r="S104" s="28"/>
      <c r="T104" s="28"/>
      <c r="U104" s="28"/>
      <c r="V104" s="28"/>
      <c r="W104" s="28"/>
      <c r="X104" s="28"/>
      <c r="Y104" s="28"/>
      <c r="Z104" s="28"/>
      <c r="AA104" s="29"/>
      <c r="AB104" s="30"/>
      <c r="AD104" s="32" t="s">
        <v>406</v>
      </c>
      <c r="AE104" s="33"/>
      <c r="AF104" s="33"/>
      <c r="AG104" s="78"/>
      <c r="AH104" s="32" t="s">
        <v>443</v>
      </c>
      <c r="AI104" s="42">
        <v>0</v>
      </c>
      <c r="AJ104" s="42">
        <v>0</v>
      </c>
      <c r="AK104" s="78"/>
      <c r="AL104" s="41" t="s">
        <v>187</v>
      </c>
      <c r="AM104" s="33"/>
      <c r="AN104" s="33"/>
      <c r="AO104" s="82"/>
      <c r="AP104" s="32" t="s">
        <v>433</v>
      </c>
      <c r="AQ104" s="42">
        <v>0</v>
      </c>
      <c r="AR104" s="42">
        <v>0</v>
      </c>
      <c r="AS104" s="85"/>
      <c r="AT104" s="79"/>
      <c r="AU104" s="79"/>
      <c r="AV104" s="79"/>
      <c r="AW104" s="79"/>
      <c r="AX104" s="32" t="s">
        <v>744</v>
      </c>
      <c r="AY104" s="42">
        <v>176</v>
      </c>
      <c r="AZ104" s="42">
        <v>330</v>
      </c>
      <c r="BA104" s="85"/>
      <c r="BB104" s="73" t="s">
        <v>813</v>
      </c>
      <c r="BC104" s="73"/>
      <c r="BD104" s="34" t="s">
        <v>207</v>
      </c>
      <c r="BE104" s="38">
        <v>7</v>
      </c>
      <c r="BF104" s="38">
        <v>14.4</v>
      </c>
      <c r="BG104" s="32" t="s">
        <v>557</v>
      </c>
      <c r="BH104" s="42">
        <v>17</v>
      </c>
      <c r="BI104" s="42">
        <v>29</v>
      </c>
      <c r="BJ104" s="34" t="s">
        <v>338</v>
      </c>
      <c r="BK104" s="36"/>
      <c r="BL104" s="36"/>
    </row>
    <row r="105" spans="1:64" ht="11.2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8"/>
      <c r="N105" s="28"/>
      <c r="O105" s="28"/>
      <c r="P105" s="28"/>
      <c r="Q105" s="7"/>
      <c r="R105" s="28"/>
      <c r="S105" s="28"/>
      <c r="T105" s="28"/>
      <c r="U105" s="28"/>
      <c r="V105" s="28"/>
      <c r="W105" s="28"/>
      <c r="X105" s="28"/>
      <c r="Y105" s="28"/>
      <c r="Z105" s="28"/>
      <c r="AA105" s="29"/>
      <c r="AB105" s="30"/>
      <c r="AD105" s="32" t="s">
        <v>407</v>
      </c>
      <c r="AE105" s="33"/>
      <c r="AF105" s="33"/>
      <c r="AG105" s="78"/>
      <c r="AH105" s="32" t="s">
        <v>444</v>
      </c>
      <c r="AI105" s="42">
        <v>0</v>
      </c>
      <c r="AJ105" s="42">
        <v>0</v>
      </c>
      <c r="AK105" s="78"/>
      <c r="AL105" s="33" t="s">
        <v>93</v>
      </c>
      <c r="AM105" s="33" t="s">
        <v>169</v>
      </c>
      <c r="AN105" s="33"/>
      <c r="AO105" s="82"/>
      <c r="AP105" s="32" t="s">
        <v>419</v>
      </c>
      <c r="AQ105" s="42">
        <v>0</v>
      </c>
      <c r="AR105" s="42">
        <v>0</v>
      </c>
      <c r="AS105" s="85"/>
      <c r="AT105" s="79"/>
      <c r="AU105" s="79"/>
      <c r="AV105" s="79"/>
      <c r="AW105" s="79"/>
      <c r="AX105" s="32" t="s">
        <v>745</v>
      </c>
      <c r="AY105" s="42">
        <v>176</v>
      </c>
      <c r="AZ105" s="42">
        <v>330</v>
      </c>
      <c r="BA105" s="85"/>
      <c r="BB105" s="73" t="s">
        <v>814</v>
      </c>
      <c r="BC105" s="73"/>
      <c r="BD105" s="34" t="s">
        <v>208</v>
      </c>
      <c r="BE105" s="38">
        <v>7</v>
      </c>
      <c r="BF105" s="38">
        <v>14.4</v>
      </c>
      <c r="BG105" s="32" t="s">
        <v>558</v>
      </c>
      <c r="BH105" s="42">
        <v>17</v>
      </c>
      <c r="BI105" s="42">
        <v>29</v>
      </c>
      <c r="BJ105" s="34" t="s">
        <v>334</v>
      </c>
      <c r="BK105" s="36"/>
      <c r="BL105" s="36"/>
    </row>
    <row r="106" spans="1:64" ht="11.2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8"/>
      <c r="N106" s="28"/>
      <c r="O106" s="28"/>
      <c r="P106" s="28"/>
      <c r="Q106" s="7"/>
      <c r="R106" s="28"/>
      <c r="S106" s="28"/>
      <c r="T106" s="28"/>
      <c r="U106" s="28"/>
      <c r="V106" s="28"/>
      <c r="W106" s="28"/>
      <c r="X106" s="28"/>
      <c r="Y106" s="28"/>
      <c r="Z106" s="28"/>
      <c r="AA106" s="29"/>
      <c r="AB106" s="30"/>
      <c r="AD106" s="32" t="s">
        <v>408</v>
      </c>
      <c r="AE106" s="33"/>
      <c r="AF106" s="33"/>
      <c r="AG106" s="78"/>
      <c r="AH106" s="32" t="s">
        <v>733</v>
      </c>
      <c r="AI106" s="42">
        <v>176</v>
      </c>
      <c r="AJ106" s="42">
        <v>330</v>
      </c>
      <c r="AK106" s="78"/>
      <c r="AL106" s="32" t="s">
        <v>322</v>
      </c>
      <c r="AM106" s="38">
        <v>54</v>
      </c>
      <c r="AN106" s="38">
        <v>110</v>
      </c>
      <c r="AO106" s="82"/>
      <c r="AP106" s="32" t="s">
        <v>270</v>
      </c>
      <c r="AQ106" s="42">
        <v>176</v>
      </c>
      <c r="AR106" s="42">
        <v>330</v>
      </c>
      <c r="AS106" s="85"/>
      <c r="AT106" s="79"/>
      <c r="AU106" s="79"/>
      <c r="AV106" s="79"/>
      <c r="AW106" s="79"/>
      <c r="AX106" s="32" t="s">
        <v>644</v>
      </c>
      <c r="AY106" s="42">
        <v>110</v>
      </c>
      <c r="AZ106" s="42">
        <v>200</v>
      </c>
      <c r="BA106" s="85"/>
      <c r="BB106" s="73" t="s">
        <v>815</v>
      </c>
      <c r="BC106" s="73"/>
      <c r="BD106" s="34" t="s">
        <v>148</v>
      </c>
      <c r="BE106" s="38">
        <v>7</v>
      </c>
      <c r="BF106" s="38">
        <v>14.4</v>
      </c>
      <c r="BG106" s="32" t="s">
        <v>559</v>
      </c>
      <c r="BH106" s="42">
        <v>17</v>
      </c>
      <c r="BI106" s="42">
        <v>29</v>
      </c>
      <c r="BJ106" s="34" t="s">
        <v>339</v>
      </c>
      <c r="BK106" s="36"/>
      <c r="BL106" s="36"/>
    </row>
    <row r="107" spans="1:64" ht="11.2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8"/>
      <c r="N107" s="28"/>
      <c r="O107" s="28"/>
      <c r="P107" s="28"/>
      <c r="Q107" s="7"/>
      <c r="R107" s="28"/>
      <c r="S107" s="28"/>
      <c r="T107" s="28"/>
      <c r="U107" s="28"/>
      <c r="V107" s="28"/>
      <c r="W107" s="28"/>
      <c r="X107" s="28"/>
      <c r="Y107" s="28"/>
      <c r="Z107" s="28"/>
      <c r="AA107" s="29"/>
      <c r="AB107" s="30"/>
      <c r="AD107" s="32" t="s">
        <v>409</v>
      </c>
      <c r="AE107" s="33"/>
      <c r="AF107" s="33"/>
      <c r="AG107" s="78"/>
      <c r="AH107" s="32" t="s">
        <v>734</v>
      </c>
      <c r="AI107" s="42">
        <v>176</v>
      </c>
      <c r="AJ107" s="42">
        <v>330</v>
      </c>
      <c r="AK107" s="78"/>
      <c r="AL107" s="32" t="s">
        <v>323</v>
      </c>
      <c r="AM107" s="38">
        <v>54</v>
      </c>
      <c r="AN107" s="38">
        <v>110</v>
      </c>
      <c r="AO107" s="82"/>
      <c r="AP107" s="32" t="s">
        <v>271</v>
      </c>
      <c r="AQ107" s="42">
        <v>176</v>
      </c>
      <c r="AR107" s="42">
        <v>330</v>
      </c>
      <c r="AS107" s="85"/>
      <c r="AT107" s="79"/>
      <c r="AU107" s="79"/>
      <c r="AV107" s="79"/>
      <c r="AW107" s="79"/>
      <c r="AX107" s="32" t="s">
        <v>741</v>
      </c>
      <c r="AY107" s="42">
        <v>110</v>
      </c>
      <c r="AZ107" s="42">
        <v>200</v>
      </c>
      <c r="BA107" s="85"/>
      <c r="BB107" s="73" t="s">
        <v>816</v>
      </c>
      <c r="BC107" s="32"/>
      <c r="BD107" s="34" t="s">
        <v>149</v>
      </c>
      <c r="BE107" s="38">
        <v>4.5</v>
      </c>
      <c r="BF107" s="38">
        <v>9</v>
      </c>
      <c r="BG107" s="32" t="s">
        <v>560</v>
      </c>
      <c r="BH107" s="42">
        <v>17</v>
      </c>
      <c r="BI107" s="42">
        <v>29</v>
      </c>
      <c r="BJ107" s="34" t="s">
        <v>335</v>
      </c>
      <c r="BK107" s="36"/>
      <c r="BL107" s="36"/>
    </row>
    <row r="108" spans="1:64" ht="11.2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8"/>
      <c r="N108" s="28"/>
      <c r="O108" s="28"/>
      <c r="P108" s="28"/>
      <c r="Q108" s="7"/>
      <c r="R108" s="28"/>
      <c r="S108" s="28"/>
      <c r="T108" s="28"/>
      <c r="U108" s="28"/>
      <c r="V108" s="28"/>
      <c r="W108" s="28"/>
      <c r="X108" s="28"/>
      <c r="Y108" s="28"/>
      <c r="Z108" s="28"/>
      <c r="AA108" s="29"/>
      <c r="AB108" s="30"/>
      <c r="AD108" s="32" t="s">
        <v>489</v>
      </c>
      <c r="AE108" s="33"/>
      <c r="AF108" s="33"/>
      <c r="AG108" s="78"/>
      <c r="AH108" s="32" t="s">
        <v>735</v>
      </c>
      <c r="AI108" s="42">
        <v>176</v>
      </c>
      <c r="AJ108" s="42">
        <v>330</v>
      </c>
      <c r="AK108" s="78"/>
      <c r="AL108" s="32" t="s">
        <v>324</v>
      </c>
      <c r="AM108" s="38">
        <v>54</v>
      </c>
      <c r="AN108" s="38">
        <v>110</v>
      </c>
      <c r="AO108" s="82"/>
      <c r="AP108" s="32" t="s">
        <v>272</v>
      </c>
      <c r="AQ108" s="42">
        <v>176</v>
      </c>
      <c r="AR108" s="42">
        <v>330</v>
      </c>
      <c r="AS108" s="85"/>
      <c r="AT108" s="79"/>
      <c r="AU108" s="79"/>
      <c r="AV108" s="79"/>
      <c r="AW108" s="79"/>
      <c r="AX108" s="32" t="s">
        <v>138</v>
      </c>
      <c r="AY108" s="42">
        <v>110</v>
      </c>
      <c r="AZ108" s="42">
        <v>200</v>
      </c>
      <c r="BA108" s="85"/>
      <c r="BB108" s="32" t="s">
        <v>817</v>
      </c>
      <c r="BC108" s="73"/>
      <c r="BD108" s="32" t="s">
        <v>281</v>
      </c>
      <c r="BE108" s="47">
        <v>4.5</v>
      </c>
      <c r="BF108" s="38">
        <v>9</v>
      </c>
      <c r="BG108" s="35" t="s">
        <v>561</v>
      </c>
      <c r="BH108" s="42">
        <v>17</v>
      </c>
      <c r="BI108" s="42">
        <v>29</v>
      </c>
      <c r="BJ108" s="34" t="s">
        <v>340</v>
      </c>
      <c r="BK108" s="36"/>
      <c r="BL108" s="36"/>
    </row>
    <row r="109" spans="1:64" ht="11.2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8"/>
      <c r="N109" s="28"/>
      <c r="O109" s="28"/>
      <c r="P109" s="28"/>
      <c r="Q109" s="7"/>
      <c r="R109" s="28"/>
      <c r="S109" s="28"/>
      <c r="T109" s="28"/>
      <c r="U109" s="28"/>
      <c r="V109" s="28"/>
      <c r="W109" s="28"/>
      <c r="X109" s="28"/>
      <c r="Y109" s="28"/>
      <c r="Z109" s="28"/>
      <c r="AA109" s="29"/>
      <c r="AB109" s="30"/>
      <c r="AD109" s="32" t="s">
        <v>490</v>
      </c>
      <c r="AE109" s="33"/>
      <c r="AF109" s="33"/>
      <c r="AG109" s="78"/>
      <c r="AH109" s="32" t="s">
        <v>605</v>
      </c>
      <c r="AI109" s="42">
        <v>110</v>
      </c>
      <c r="AJ109" s="42">
        <v>200</v>
      </c>
      <c r="AK109" s="78"/>
      <c r="AL109" s="32" t="s">
        <v>254</v>
      </c>
      <c r="AM109" s="38">
        <v>18</v>
      </c>
      <c r="AN109" s="38">
        <v>33</v>
      </c>
      <c r="AO109" s="82"/>
      <c r="AP109" s="32" t="s">
        <v>273</v>
      </c>
      <c r="AQ109" s="42">
        <v>176</v>
      </c>
      <c r="AR109" s="42">
        <v>330</v>
      </c>
      <c r="AS109" s="85"/>
      <c r="AT109" s="76"/>
      <c r="AU109" s="76"/>
      <c r="AV109" s="76"/>
      <c r="AW109" s="76"/>
      <c r="AX109" s="32" t="s">
        <v>742</v>
      </c>
      <c r="AY109" s="42">
        <v>110</v>
      </c>
      <c r="AZ109" s="42">
        <v>200</v>
      </c>
      <c r="BA109" s="85"/>
      <c r="BB109" s="73" t="s">
        <v>818</v>
      </c>
      <c r="BC109" s="73"/>
      <c r="BD109" s="32" t="s">
        <v>280</v>
      </c>
      <c r="BE109" s="47">
        <v>4.5</v>
      </c>
      <c r="BF109" s="38">
        <v>9</v>
      </c>
      <c r="BG109" s="35" t="s">
        <v>562</v>
      </c>
      <c r="BH109" s="42">
        <v>17</v>
      </c>
      <c r="BI109" s="42">
        <v>29</v>
      </c>
      <c r="BJ109" s="34" t="s">
        <v>336</v>
      </c>
      <c r="BK109" s="36"/>
      <c r="BL109" s="36"/>
    </row>
    <row r="110" spans="1:64" ht="11.2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8"/>
      <c r="N110" s="28"/>
      <c r="O110" s="28"/>
      <c r="P110" s="28"/>
      <c r="Q110" s="7"/>
      <c r="R110" s="28"/>
      <c r="S110" s="28"/>
      <c r="T110" s="28"/>
      <c r="U110" s="28"/>
      <c r="V110" s="28"/>
      <c r="W110" s="28"/>
      <c r="X110" s="28"/>
      <c r="Y110" s="28"/>
      <c r="Z110" s="28"/>
      <c r="AA110" s="29"/>
      <c r="AB110" s="30"/>
      <c r="AD110" s="32" t="s">
        <v>491</v>
      </c>
      <c r="AE110" s="33"/>
      <c r="AF110" s="33"/>
      <c r="AG110" s="78"/>
      <c r="AH110" s="32" t="s">
        <v>736</v>
      </c>
      <c r="AI110" s="42">
        <v>110</v>
      </c>
      <c r="AJ110" s="42">
        <v>200</v>
      </c>
      <c r="AK110" s="78"/>
      <c r="AL110" s="32" t="s">
        <v>608</v>
      </c>
      <c r="AM110" s="38">
        <v>18</v>
      </c>
      <c r="AN110" s="38">
        <v>33</v>
      </c>
      <c r="AO110" s="82"/>
      <c r="AP110" s="32" t="s">
        <v>274</v>
      </c>
      <c r="AQ110" s="42">
        <v>176</v>
      </c>
      <c r="AR110" s="42">
        <v>330</v>
      </c>
      <c r="AS110" s="85"/>
      <c r="AT110" s="76"/>
      <c r="AU110" s="76"/>
      <c r="AV110" s="76"/>
      <c r="AW110" s="76"/>
      <c r="AX110" s="49" t="s">
        <v>139</v>
      </c>
      <c r="AY110" s="42">
        <v>110</v>
      </c>
      <c r="AZ110" s="42">
        <v>200</v>
      </c>
      <c r="BA110" s="85"/>
      <c r="BB110" s="73" t="s">
        <v>819</v>
      </c>
      <c r="BC110" s="73"/>
      <c r="BD110" s="32" t="s">
        <v>279</v>
      </c>
      <c r="BE110" s="48">
        <v>4.5</v>
      </c>
      <c r="BF110" s="38">
        <v>9</v>
      </c>
      <c r="BG110" s="32"/>
      <c r="BH110" s="42"/>
      <c r="BI110" s="42"/>
      <c r="BJ110" s="34"/>
      <c r="BK110" s="34"/>
      <c r="BL110" s="34"/>
    </row>
    <row r="111" spans="1:64" ht="11.2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8"/>
      <c r="N111" s="28"/>
      <c r="O111" s="28"/>
      <c r="P111" s="28"/>
      <c r="Q111" s="7"/>
      <c r="R111" s="28"/>
      <c r="S111" s="28"/>
      <c r="T111" s="28"/>
      <c r="U111" s="28"/>
      <c r="V111" s="28"/>
      <c r="W111" s="28"/>
      <c r="X111" s="28"/>
      <c r="Y111" s="28"/>
      <c r="Z111" s="28"/>
      <c r="AA111" s="29"/>
      <c r="AB111" s="30"/>
      <c r="AD111" s="32" t="s">
        <v>389</v>
      </c>
      <c r="AE111" s="33"/>
      <c r="AF111" s="33"/>
      <c r="AG111" s="78"/>
      <c r="AH111" s="32" t="s">
        <v>445</v>
      </c>
      <c r="AI111" s="42">
        <v>110</v>
      </c>
      <c r="AJ111" s="42">
        <v>200</v>
      </c>
      <c r="AK111" s="78"/>
      <c r="AL111" s="32" t="s">
        <v>267</v>
      </c>
      <c r="AM111" s="38">
        <v>9</v>
      </c>
      <c r="AN111" s="38">
        <v>16.8</v>
      </c>
      <c r="AO111" s="82"/>
      <c r="AP111" s="32" t="s">
        <v>275</v>
      </c>
      <c r="AQ111" s="42">
        <v>176</v>
      </c>
      <c r="AR111" s="42">
        <v>330</v>
      </c>
      <c r="AS111" s="85"/>
      <c r="AT111" s="76"/>
      <c r="AU111" s="76"/>
      <c r="AV111" s="76"/>
      <c r="AW111" s="76"/>
      <c r="AX111" s="32" t="s">
        <v>702</v>
      </c>
      <c r="AY111" s="42">
        <v>0</v>
      </c>
      <c r="AZ111" s="42">
        <v>0</v>
      </c>
      <c r="BA111" s="85"/>
      <c r="BB111" s="73" t="s">
        <v>820</v>
      </c>
      <c r="BC111" s="73"/>
      <c r="BD111" s="32" t="s">
        <v>278</v>
      </c>
      <c r="BE111" s="48">
        <v>4.5</v>
      </c>
      <c r="BF111" s="38">
        <v>9</v>
      </c>
      <c r="BG111" s="32"/>
      <c r="BH111" s="42"/>
      <c r="BI111" s="42"/>
      <c r="BJ111" s="44" t="s">
        <v>341</v>
      </c>
      <c r="BK111" s="36"/>
      <c r="BL111" s="36"/>
    </row>
    <row r="112" spans="1:64" ht="11.2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8"/>
      <c r="N112" s="28"/>
      <c r="O112" s="28"/>
      <c r="P112" s="28"/>
      <c r="Q112" s="7"/>
      <c r="R112" s="28"/>
      <c r="S112" s="28"/>
      <c r="T112" s="28"/>
      <c r="U112" s="28"/>
      <c r="V112" s="28"/>
      <c r="W112" s="28"/>
      <c r="X112" s="28"/>
      <c r="Y112" s="28"/>
      <c r="Z112" s="28"/>
      <c r="AA112" s="29"/>
      <c r="AB112" s="30"/>
      <c r="AD112" s="32" t="s">
        <v>390</v>
      </c>
      <c r="AE112" s="33"/>
      <c r="AF112" s="33"/>
      <c r="AG112" s="78"/>
      <c r="AH112" s="49" t="s">
        <v>731</v>
      </c>
      <c r="AI112" s="42">
        <v>110</v>
      </c>
      <c r="AJ112" s="42">
        <v>200</v>
      </c>
      <c r="AK112" s="78"/>
      <c r="AL112" s="32" t="s">
        <v>107</v>
      </c>
      <c r="AM112" s="38">
        <v>18</v>
      </c>
      <c r="AN112" s="38">
        <v>33</v>
      </c>
      <c r="AO112" s="82"/>
      <c r="AP112" s="32" t="s">
        <v>276</v>
      </c>
      <c r="AQ112" s="42">
        <v>176</v>
      </c>
      <c r="AR112" s="42">
        <v>330</v>
      </c>
      <c r="AS112" s="85"/>
      <c r="AT112" s="76"/>
      <c r="AU112" s="76"/>
      <c r="AV112" s="76"/>
      <c r="AW112" s="76"/>
      <c r="AX112" s="32" t="s">
        <v>709</v>
      </c>
      <c r="AY112" s="42">
        <v>0</v>
      </c>
      <c r="AZ112" s="42">
        <v>0</v>
      </c>
      <c r="BA112" s="85"/>
      <c r="BB112" s="73" t="s">
        <v>821</v>
      </c>
      <c r="BC112" s="73"/>
      <c r="BD112" s="32" t="s">
        <v>626</v>
      </c>
      <c r="BE112" s="48">
        <v>4.5</v>
      </c>
      <c r="BF112" s="38">
        <v>9</v>
      </c>
      <c r="BG112" s="32"/>
      <c r="BH112" s="42"/>
      <c r="BI112" s="42"/>
      <c r="BJ112" s="34" t="s">
        <v>342</v>
      </c>
      <c r="BK112" s="36"/>
      <c r="BL112" s="36"/>
    </row>
    <row r="113" spans="1:64" ht="11.2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8"/>
      <c r="N113" s="28"/>
      <c r="O113" s="28"/>
      <c r="P113" s="28"/>
      <c r="Q113" s="7"/>
      <c r="R113" s="28"/>
      <c r="S113" s="28"/>
      <c r="T113" s="28"/>
      <c r="U113" s="28"/>
      <c r="V113" s="28"/>
      <c r="W113" s="28"/>
      <c r="X113" s="28"/>
      <c r="Y113" s="28"/>
      <c r="Z113" s="28"/>
      <c r="AA113" s="29"/>
      <c r="AB113" s="30"/>
      <c r="AD113" s="32" t="s">
        <v>391</v>
      </c>
      <c r="AE113" s="33"/>
      <c r="AF113" s="33"/>
      <c r="AG113" s="78"/>
      <c r="AH113" s="49" t="s">
        <v>446</v>
      </c>
      <c r="AI113" s="42">
        <v>110</v>
      </c>
      <c r="AJ113" s="42">
        <v>200</v>
      </c>
      <c r="AK113" s="78"/>
      <c r="AL113" s="32" t="s">
        <v>108</v>
      </c>
      <c r="AM113" s="38">
        <v>18</v>
      </c>
      <c r="AN113" s="38">
        <v>33</v>
      </c>
      <c r="AO113" s="82"/>
      <c r="AP113" s="32" t="s">
        <v>302</v>
      </c>
      <c r="AQ113" s="42">
        <v>66</v>
      </c>
      <c r="AR113" s="42">
        <v>132</v>
      </c>
      <c r="AS113" s="85"/>
      <c r="AT113" s="76"/>
      <c r="AU113" s="76"/>
      <c r="AV113" s="76"/>
      <c r="AW113" s="76"/>
      <c r="AX113" s="32" t="s">
        <v>710</v>
      </c>
      <c r="AY113" s="42">
        <v>0</v>
      </c>
      <c r="AZ113" s="42">
        <v>0</v>
      </c>
      <c r="BA113" s="85"/>
      <c r="BB113" s="73" t="s">
        <v>822</v>
      </c>
      <c r="BC113" s="32"/>
      <c r="BD113" s="32" t="s">
        <v>654</v>
      </c>
      <c r="BE113" s="48">
        <v>0</v>
      </c>
      <c r="BF113" s="38">
        <v>0</v>
      </c>
      <c r="BG113" s="32"/>
      <c r="BH113" s="42"/>
      <c r="BI113" s="42"/>
      <c r="BJ113" s="34" t="s">
        <v>343</v>
      </c>
      <c r="BK113" s="36"/>
      <c r="BL113" s="36"/>
    </row>
    <row r="114" spans="1:64" ht="11.2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8"/>
      <c r="N114" s="28"/>
      <c r="O114" s="28"/>
      <c r="P114" s="28"/>
      <c r="Q114" s="7"/>
      <c r="R114" s="28"/>
      <c r="S114" s="28"/>
      <c r="T114" s="28"/>
      <c r="U114" s="28"/>
      <c r="V114" s="28"/>
      <c r="W114" s="28"/>
      <c r="X114" s="28"/>
      <c r="Y114" s="28"/>
      <c r="Z114" s="28"/>
      <c r="AA114" s="29"/>
      <c r="AB114" s="30"/>
      <c r="AD114" s="32" t="s">
        <v>492</v>
      </c>
      <c r="AE114" s="33"/>
      <c r="AF114" s="33"/>
      <c r="AG114" s="78"/>
      <c r="AH114" s="32" t="s">
        <v>707</v>
      </c>
      <c r="AI114" s="42">
        <v>0</v>
      </c>
      <c r="AJ114" s="42">
        <v>0</v>
      </c>
      <c r="AK114" s="78"/>
      <c r="AL114" s="32" t="s">
        <v>202</v>
      </c>
      <c r="AM114" s="38">
        <v>9</v>
      </c>
      <c r="AN114" s="38">
        <v>16.8</v>
      </c>
      <c r="AO114" s="82"/>
      <c r="AP114" s="32" t="s">
        <v>303</v>
      </c>
      <c r="AQ114" s="42">
        <v>66</v>
      </c>
      <c r="AR114" s="42">
        <v>132</v>
      </c>
      <c r="AS114" s="85"/>
      <c r="AT114" s="76"/>
      <c r="AU114" s="76"/>
      <c r="AV114" s="76"/>
      <c r="AW114" s="76"/>
      <c r="AX114" s="32" t="s">
        <v>703</v>
      </c>
      <c r="AY114" s="42">
        <v>0</v>
      </c>
      <c r="AZ114" s="42">
        <v>0</v>
      </c>
      <c r="BA114" s="85"/>
      <c r="BB114" s="32" t="s">
        <v>823</v>
      </c>
      <c r="BC114" s="73"/>
      <c r="BD114" s="32" t="s">
        <v>150</v>
      </c>
      <c r="BE114" s="50">
        <v>7</v>
      </c>
      <c r="BF114" s="38">
        <v>14.4</v>
      </c>
      <c r="BG114" s="32"/>
      <c r="BH114" s="42"/>
      <c r="BI114" s="42"/>
      <c r="BJ114" s="34" t="s">
        <v>344</v>
      </c>
      <c r="BK114" s="36"/>
      <c r="BL114" s="36"/>
    </row>
    <row r="115" spans="1:64" ht="11.2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8"/>
      <c r="N115" s="28"/>
      <c r="O115" s="28"/>
      <c r="P115" s="28"/>
      <c r="Q115" s="7"/>
      <c r="R115" s="28"/>
      <c r="S115" s="28"/>
      <c r="T115" s="28"/>
      <c r="U115" s="28"/>
      <c r="V115" s="28"/>
      <c r="W115" s="28"/>
      <c r="X115" s="28"/>
      <c r="Y115" s="28"/>
      <c r="Z115" s="28"/>
      <c r="AA115" s="29"/>
      <c r="AB115" s="30"/>
      <c r="AD115" s="32" t="s">
        <v>487</v>
      </c>
      <c r="AE115" s="33"/>
      <c r="AF115" s="33"/>
      <c r="AG115" s="80"/>
      <c r="AH115" s="32" t="s">
        <v>708</v>
      </c>
      <c r="AI115" s="42">
        <v>0</v>
      </c>
      <c r="AJ115" s="42">
        <v>0</v>
      </c>
      <c r="AK115" s="80"/>
      <c r="AL115" s="32" t="s">
        <v>45</v>
      </c>
      <c r="AM115" s="38">
        <v>0</v>
      </c>
      <c r="AN115" s="38">
        <v>0</v>
      </c>
      <c r="AO115" s="82"/>
      <c r="AP115" s="32" t="s">
        <v>304</v>
      </c>
      <c r="AQ115" s="42">
        <v>66</v>
      </c>
      <c r="AR115" s="42">
        <v>132</v>
      </c>
      <c r="AS115" s="85"/>
      <c r="AT115" s="76"/>
      <c r="AU115" s="76"/>
      <c r="AV115" s="76"/>
      <c r="AW115" s="76"/>
      <c r="AX115" s="32" t="s">
        <v>704</v>
      </c>
      <c r="AY115" s="42">
        <v>0</v>
      </c>
      <c r="AZ115" s="42">
        <v>0</v>
      </c>
      <c r="BA115" s="85"/>
      <c r="BB115" s="73" t="s">
        <v>824</v>
      </c>
      <c r="BC115" s="73"/>
      <c r="BD115" s="34" t="s">
        <v>151</v>
      </c>
      <c r="BE115" s="50">
        <v>7</v>
      </c>
      <c r="BF115" s="38">
        <v>14.4</v>
      </c>
      <c r="BG115" s="32"/>
      <c r="BH115" s="42"/>
      <c r="BI115" s="42"/>
      <c r="BJ115" s="34" t="s">
        <v>345</v>
      </c>
      <c r="BK115" s="36"/>
      <c r="BL115" s="36"/>
    </row>
    <row r="116" spans="1:64" ht="11.2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8"/>
      <c r="N116" s="28"/>
      <c r="O116" s="28"/>
      <c r="P116" s="28"/>
      <c r="Q116" s="7"/>
      <c r="R116" s="28"/>
      <c r="S116" s="28"/>
      <c r="T116" s="28"/>
      <c r="U116" s="28"/>
      <c r="V116" s="28"/>
      <c r="W116" s="28"/>
      <c r="X116" s="28"/>
      <c r="Y116" s="28"/>
      <c r="Z116" s="28"/>
      <c r="AA116" s="29"/>
      <c r="AB116" s="30"/>
      <c r="AD116" s="32" t="s">
        <v>488</v>
      </c>
      <c r="AE116" s="33"/>
      <c r="AF116" s="33"/>
      <c r="AG116" s="80"/>
      <c r="AH116" s="32" t="s">
        <v>658</v>
      </c>
      <c r="AI116" s="42">
        <v>0</v>
      </c>
      <c r="AJ116" s="42">
        <v>0</v>
      </c>
      <c r="AK116" s="80"/>
      <c r="AL116" s="32" t="s">
        <v>901</v>
      </c>
      <c r="AM116" s="38">
        <v>9</v>
      </c>
      <c r="AN116" s="38">
        <v>16.8</v>
      </c>
      <c r="AO116" s="82"/>
      <c r="AP116" s="32" t="s">
        <v>193</v>
      </c>
      <c r="AQ116" s="42">
        <v>0</v>
      </c>
      <c r="AR116" s="42">
        <v>0</v>
      </c>
      <c r="AS116" s="85"/>
      <c r="AT116" s="76"/>
      <c r="AU116" s="76"/>
      <c r="AV116" s="76"/>
      <c r="AW116" s="76"/>
      <c r="AX116" s="32" t="s">
        <v>705</v>
      </c>
      <c r="AY116" s="42">
        <v>0</v>
      </c>
      <c r="AZ116" s="42">
        <v>0</v>
      </c>
      <c r="BA116" s="76"/>
      <c r="BB116" s="73" t="s">
        <v>825</v>
      </c>
      <c r="BC116" s="73"/>
      <c r="BD116" s="34" t="s">
        <v>262</v>
      </c>
      <c r="BE116" s="50">
        <v>7</v>
      </c>
      <c r="BF116" s="38">
        <v>14.4</v>
      </c>
      <c r="BG116" s="37" t="s">
        <v>104</v>
      </c>
      <c r="BH116" s="33" t="s">
        <v>169</v>
      </c>
      <c r="BI116" s="33"/>
      <c r="BJ116" s="34" t="s">
        <v>516</v>
      </c>
      <c r="BK116" s="36"/>
      <c r="BL116" s="36"/>
    </row>
    <row r="117" spans="1:64" ht="11.2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8"/>
      <c r="N117" s="28"/>
      <c r="O117" s="28"/>
      <c r="P117" s="28"/>
      <c r="Q117" s="7"/>
      <c r="R117" s="28"/>
      <c r="S117" s="28"/>
      <c r="T117" s="28"/>
      <c r="U117" s="28"/>
      <c r="V117" s="28"/>
      <c r="W117" s="28"/>
      <c r="X117" s="28"/>
      <c r="Y117" s="28"/>
      <c r="Z117" s="28"/>
      <c r="AA117" s="29"/>
      <c r="AB117" s="30"/>
      <c r="AD117" s="32" t="s">
        <v>493</v>
      </c>
      <c r="AE117" s="33"/>
      <c r="AF117" s="33"/>
      <c r="AG117" s="80"/>
      <c r="AH117" s="32" t="s">
        <v>659</v>
      </c>
      <c r="AI117" s="42">
        <v>0</v>
      </c>
      <c r="AJ117" s="42">
        <v>0</v>
      </c>
      <c r="AK117" s="80"/>
      <c r="AL117" s="32" t="s">
        <v>109</v>
      </c>
      <c r="AM117" s="38">
        <v>9</v>
      </c>
      <c r="AN117" s="38">
        <v>16.8</v>
      </c>
      <c r="AO117" s="82"/>
      <c r="AP117" s="32" t="s">
        <v>194</v>
      </c>
      <c r="AQ117" s="42">
        <v>0</v>
      </c>
      <c r="AR117" s="42">
        <v>0</v>
      </c>
      <c r="AS117" s="85"/>
      <c r="AT117" s="76"/>
      <c r="AU117" s="76"/>
      <c r="AV117" s="76"/>
      <c r="AW117" s="76"/>
      <c r="AX117" s="32" t="s">
        <v>706</v>
      </c>
      <c r="AY117" s="42">
        <v>0</v>
      </c>
      <c r="AZ117" s="42">
        <v>0</v>
      </c>
      <c r="BA117" s="76"/>
      <c r="BB117" s="73" t="s">
        <v>826</v>
      </c>
      <c r="BC117" s="33"/>
      <c r="BD117" s="34" t="s">
        <v>263</v>
      </c>
      <c r="BE117" s="50">
        <v>7</v>
      </c>
      <c r="BF117" s="38">
        <v>14.4</v>
      </c>
      <c r="BG117" s="32" t="s">
        <v>103</v>
      </c>
      <c r="BH117" s="42">
        <v>0</v>
      </c>
      <c r="BI117" s="42">
        <v>0</v>
      </c>
      <c r="BJ117" s="34" t="s">
        <v>517</v>
      </c>
      <c r="BK117" s="36"/>
      <c r="BL117" s="36"/>
    </row>
    <row r="118" spans="1:64" ht="11.2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D118" s="32" t="s">
        <v>494</v>
      </c>
      <c r="AE118" s="33"/>
      <c r="AF118" s="33"/>
      <c r="AG118" s="80"/>
      <c r="AH118" s="32" t="s">
        <v>660</v>
      </c>
      <c r="AI118" s="42">
        <v>0</v>
      </c>
      <c r="AJ118" s="42">
        <v>0</v>
      </c>
      <c r="AK118" s="80"/>
      <c r="AL118" s="32" t="s">
        <v>655</v>
      </c>
      <c r="AM118" s="38">
        <v>9</v>
      </c>
      <c r="AN118" s="38">
        <v>16.8</v>
      </c>
      <c r="AO118" s="82"/>
      <c r="AP118" s="32" t="s">
        <v>618</v>
      </c>
      <c r="AQ118" s="42">
        <v>176</v>
      </c>
      <c r="AR118" s="42">
        <v>330</v>
      </c>
      <c r="AS118" s="85"/>
      <c r="AT118" s="76"/>
      <c r="AU118" s="76"/>
      <c r="AV118" s="76"/>
      <c r="AW118" s="76"/>
      <c r="AX118" s="32" t="s">
        <v>452</v>
      </c>
      <c r="AY118" s="42">
        <v>0</v>
      </c>
      <c r="AZ118" s="42">
        <v>0</v>
      </c>
      <c r="BA118" s="76"/>
      <c r="BB118" s="73" t="s">
        <v>827</v>
      </c>
      <c r="BC118" s="33"/>
      <c r="BD118" s="34" t="s">
        <v>152</v>
      </c>
      <c r="BE118" s="50">
        <v>7</v>
      </c>
      <c r="BF118" s="38">
        <v>14.4</v>
      </c>
      <c r="BG118" s="32" t="s">
        <v>129</v>
      </c>
      <c r="BH118" s="42">
        <v>2.7</v>
      </c>
      <c r="BI118" s="42">
        <v>8</v>
      </c>
      <c r="BJ118" s="34" t="s">
        <v>518</v>
      </c>
      <c r="BK118" s="36"/>
      <c r="BL118" s="36"/>
    </row>
    <row r="119" spans="1:64" ht="11.2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D119" s="32" t="s">
        <v>495</v>
      </c>
      <c r="AE119" s="33"/>
      <c r="AF119" s="33"/>
      <c r="AG119" s="80"/>
      <c r="AH119" s="32" t="s">
        <v>661</v>
      </c>
      <c r="AI119" s="42">
        <v>0</v>
      </c>
      <c r="AJ119" s="42">
        <v>0</v>
      </c>
      <c r="AK119" s="80"/>
      <c r="AL119" s="32" t="s">
        <v>110</v>
      </c>
      <c r="AM119" s="38">
        <v>9</v>
      </c>
      <c r="AN119" s="38">
        <v>16.8</v>
      </c>
      <c r="AO119" s="82"/>
      <c r="AP119" s="32" t="s">
        <v>619</v>
      </c>
      <c r="AQ119" s="42">
        <v>176</v>
      </c>
      <c r="AR119" s="42">
        <v>330</v>
      </c>
      <c r="AS119" s="85"/>
      <c r="AT119" s="76"/>
      <c r="AU119" s="76"/>
      <c r="AV119" s="76"/>
      <c r="AW119" s="76"/>
      <c r="AX119" s="32" t="s">
        <v>453</v>
      </c>
      <c r="AY119" s="42">
        <v>0</v>
      </c>
      <c r="AZ119" s="42">
        <v>0</v>
      </c>
      <c r="BA119" s="76"/>
      <c r="BB119" s="73" t="s">
        <v>828</v>
      </c>
      <c r="BC119" s="73"/>
      <c r="BD119" s="32" t="s">
        <v>277</v>
      </c>
      <c r="BE119" s="50">
        <v>4.5</v>
      </c>
      <c r="BF119" s="38">
        <v>9</v>
      </c>
      <c r="BG119" s="34" t="s">
        <v>130</v>
      </c>
      <c r="BH119" s="42">
        <v>2.7</v>
      </c>
      <c r="BI119" s="42">
        <v>8</v>
      </c>
      <c r="BJ119" s="34" t="s">
        <v>519</v>
      </c>
      <c r="BK119" s="36"/>
      <c r="BL119" s="36"/>
    </row>
    <row r="120" spans="1:64" ht="11.2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D120" s="32" t="s">
        <v>397</v>
      </c>
      <c r="AE120" s="33"/>
      <c r="AF120" s="33"/>
      <c r="AG120" s="80"/>
      <c r="AH120" s="32" t="s">
        <v>662</v>
      </c>
      <c r="AI120" s="42">
        <v>0</v>
      </c>
      <c r="AJ120" s="42">
        <v>0</v>
      </c>
      <c r="AK120" s="80"/>
      <c r="AL120" s="32" t="s">
        <v>765</v>
      </c>
      <c r="AM120" s="38">
        <v>66</v>
      </c>
      <c r="AN120" s="38">
        <v>132</v>
      </c>
      <c r="AO120" s="82"/>
      <c r="AP120" s="32" t="s">
        <v>677</v>
      </c>
      <c r="AQ120" s="42">
        <v>242</v>
      </c>
      <c r="AR120" s="42">
        <v>498</v>
      </c>
      <c r="AS120" s="85"/>
      <c r="AT120" s="76"/>
      <c r="AU120" s="76"/>
      <c r="AV120" s="76"/>
      <c r="AW120" s="76"/>
      <c r="AX120" s="32" t="s">
        <v>454</v>
      </c>
      <c r="AY120" s="42">
        <v>0</v>
      </c>
      <c r="AZ120" s="42">
        <v>0</v>
      </c>
      <c r="BA120" s="76"/>
      <c r="BB120" s="32" t="s">
        <v>829</v>
      </c>
      <c r="BC120" s="73"/>
      <c r="BD120" s="32" t="s">
        <v>153</v>
      </c>
      <c r="BE120" s="50">
        <v>7</v>
      </c>
      <c r="BF120" s="38">
        <v>14.4</v>
      </c>
      <c r="BG120" s="32" t="s">
        <v>588</v>
      </c>
      <c r="BH120" s="42">
        <v>2.7</v>
      </c>
      <c r="BI120" s="42">
        <v>8</v>
      </c>
      <c r="BJ120" s="34" t="s">
        <v>346</v>
      </c>
      <c r="BK120" s="36"/>
      <c r="BL120" s="36"/>
    </row>
    <row r="121" spans="1:64" ht="11.2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D121" s="32" t="s">
        <v>483</v>
      </c>
      <c r="AE121" s="33"/>
      <c r="AF121" s="33"/>
      <c r="AG121" s="80"/>
      <c r="AH121" s="32" t="s">
        <v>663</v>
      </c>
      <c r="AI121" s="42">
        <v>0</v>
      </c>
      <c r="AJ121" s="42">
        <v>0</v>
      </c>
      <c r="AK121" s="80"/>
      <c r="AL121" s="32" t="s">
        <v>766</v>
      </c>
      <c r="AM121" s="38">
        <v>66</v>
      </c>
      <c r="AN121" s="38">
        <v>132</v>
      </c>
      <c r="AO121" s="82"/>
      <c r="AP121" s="32" t="s">
        <v>678</v>
      </c>
      <c r="AQ121" s="42">
        <v>242</v>
      </c>
      <c r="AR121" s="42">
        <v>498</v>
      </c>
      <c r="AS121" s="85"/>
      <c r="AT121" s="79"/>
      <c r="AU121" s="79"/>
      <c r="AV121" s="79"/>
      <c r="AW121" s="79"/>
      <c r="AX121" s="32" t="s">
        <v>455</v>
      </c>
      <c r="AY121" s="42">
        <v>0</v>
      </c>
      <c r="AZ121" s="42">
        <v>0</v>
      </c>
      <c r="BA121" s="76"/>
      <c r="BB121" s="73" t="s">
        <v>830</v>
      </c>
      <c r="BC121" s="32"/>
      <c r="BD121" s="34" t="s">
        <v>469</v>
      </c>
      <c r="BE121" s="50">
        <v>4.5</v>
      </c>
      <c r="BF121" s="38">
        <v>9</v>
      </c>
      <c r="BG121" s="44" t="s">
        <v>101</v>
      </c>
      <c r="BH121" s="33" t="s">
        <v>169</v>
      </c>
      <c r="BI121" s="33"/>
      <c r="BJ121" s="34" t="s">
        <v>351</v>
      </c>
      <c r="BK121" s="36"/>
      <c r="BL121" s="36"/>
    </row>
    <row r="122" spans="1:64" ht="11.2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20"/>
      <c r="R122" s="31"/>
      <c r="S122" s="31"/>
      <c r="T122" s="31"/>
      <c r="U122" s="31"/>
      <c r="V122" s="31"/>
      <c r="W122" s="31"/>
      <c r="X122" s="31"/>
      <c r="Y122" s="31"/>
      <c r="Z122" s="31"/>
      <c r="AA122" s="18"/>
      <c r="AB122" s="17"/>
      <c r="AD122" s="32" t="s">
        <v>398</v>
      </c>
      <c r="AE122" s="33"/>
      <c r="AF122" s="33"/>
      <c r="AG122" s="80"/>
      <c r="AH122" s="32" t="s">
        <v>664</v>
      </c>
      <c r="AI122" s="42">
        <v>0</v>
      </c>
      <c r="AJ122" s="42">
        <v>0</v>
      </c>
      <c r="AK122" s="80"/>
      <c r="AL122" s="32" t="s">
        <v>767</v>
      </c>
      <c r="AM122" s="38">
        <v>66</v>
      </c>
      <c r="AN122" s="38">
        <v>132</v>
      </c>
      <c r="AO122" s="82"/>
      <c r="AP122" s="32" t="s">
        <v>679</v>
      </c>
      <c r="AQ122" s="42">
        <v>242</v>
      </c>
      <c r="AR122" s="42">
        <v>498</v>
      </c>
      <c r="AS122" s="85"/>
      <c r="AT122" s="76"/>
      <c r="AU122" s="76"/>
      <c r="AV122" s="76"/>
      <c r="AW122" s="76"/>
      <c r="AX122" s="32" t="s">
        <v>456</v>
      </c>
      <c r="AY122" s="42">
        <v>0</v>
      </c>
      <c r="AZ122" s="42">
        <v>0</v>
      </c>
      <c r="BA122" s="78"/>
      <c r="BB122" s="73" t="s">
        <v>831</v>
      </c>
      <c r="BC122" s="73"/>
      <c r="BD122" s="34" t="s">
        <v>470</v>
      </c>
      <c r="BE122" s="50">
        <v>7</v>
      </c>
      <c r="BF122" s="38">
        <v>14.4</v>
      </c>
      <c r="BG122" s="32" t="s">
        <v>128</v>
      </c>
      <c r="BH122" s="42">
        <v>0</v>
      </c>
      <c r="BI122" s="42">
        <v>0</v>
      </c>
      <c r="BJ122" s="34" t="s">
        <v>347</v>
      </c>
      <c r="BK122" s="36"/>
      <c r="BL122" s="36"/>
    </row>
    <row r="123" spans="1:64" ht="11.2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20"/>
      <c r="R123" s="31"/>
      <c r="S123" s="31"/>
      <c r="T123" s="31"/>
      <c r="U123" s="31"/>
      <c r="V123" s="31"/>
      <c r="W123" s="31"/>
      <c r="X123" s="31"/>
      <c r="Y123" s="31"/>
      <c r="Z123" s="31"/>
      <c r="AA123" s="18"/>
      <c r="AB123" s="17"/>
      <c r="AD123" s="32" t="s">
        <v>399</v>
      </c>
      <c r="AE123" s="33"/>
      <c r="AF123" s="33"/>
      <c r="AG123" s="80"/>
      <c r="AH123" s="32" t="s">
        <v>459</v>
      </c>
      <c r="AI123" s="42">
        <v>0</v>
      </c>
      <c r="AJ123" s="42">
        <v>0</v>
      </c>
      <c r="AK123" s="80"/>
      <c r="AL123" s="43" t="s">
        <v>413</v>
      </c>
      <c r="AM123" s="38">
        <v>10</v>
      </c>
      <c r="AN123" s="38">
        <v>20</v>
      </c>
      <c r="AO123" s="82"/>
      <c r="AP123" s="32" t="s">
        <v>680</v>
      </c>
      <c r="AQ123" s="42">
        <v>242</v>
      </c>
      <c r="AR123" s="42">
        <v>498</v>
      </c>
      <c r="AS123" s="85"/>
      <c r="AT123" s="76"/>
      <c r="AU123" s="76"/>
      <c r="AV123" s="76"/>
      <c r="AW123" s="76"/>
      <c r="AX123" s="32" t="s">
        <v>457</v>
      </c>
      <c r="AY123" s="42">
        <v>0</v>
      </c>
      <c r="AZ123" s="42">
        <v>0</v>
      </c>
      <c r="BA123" s="78"/>
      <c r="BB123" s="73" t="s">
        <v>833</v>
      </c>
      <c r="BC123" s="73"/>
      <c r="BD123" s="34" t="s">
        <v>471</v>
      </c>
      <c r="BE123" s="50">
        <v>7</v>
      </c>
      <c r="BF123" s="38">
        <v>14.4</v>
      </c>
      <c r="BG123" s="32" t="s">
        <v>586</v>
      </c>
      <c r="BH123" s="42">
        <v>2.7</v>
      </c>
      <c r="BI123" s="42">
        <v>8</v>
      </c>
      <c r="BJ123" s="34" t="s">
        <v>520</v>
      </c>
      <c r="BK123" s="36"/>
      <c r="BL123" s="36"/>
    </row>
    <row r="124" spans="1:64" ht="11.2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20"/>
      <c r="R124" s="31"/>
      <c r="S124" s="31"/>
      <c r="T124" s="31"/>
      <c r="U124" s="31"/>
      <c r="V124" s="31"/>
      <c r="W124" s="31"/>
      <c r="X124" s="31"/>
      <c r="Y124" s="31"/>
      <c r="Z124" s="31"/>
      <c r="AA124" s="18"/>
      <c r="AB124" s="17"/>
      <c r="AD124" s="32" t="s">
        <v>400</v>
      </c>
      <c r="AE124" s="33"/>
      <c r="AF124" s="33"/>
      <c r="AG124" s="80"/>
      <c r="AH124" s="32" t="s">
        <v>460</v>
      </c>
      <c r="AI124" s="42">
        <v>0</v>
      </c>
      <c r="AJ124" s="42">
        <v>0</v>
      </c>
      <c r="AK124" s="80"/>
      <c r="AL124" s="43" t="s">
        <v>436</v>
      </c>
      <c r="AM124" s="38">
        <v>10</v>
      </c>
      <c r="AN124" s="38">
        <v>20</v>
      </c>
      <c r="AO124" s="82"/>
      <c r="AP124" s="32" t="s">
        <v>681</v>
      </c>
      <c r="AQ124" s="42">
        <v>242</v>
      </c>
      <c r="AR124" s="42">
        <v>498</v>
      </c>
      <c r="AS124" s="85"/>
      <c r="AT124" s="76"/>
      <c r="AU124" s="76"/>
      <c r="AV124" s="76"/>
      <c r="AW124" s="76"/>
      <c r="AX124" s="32" t="s">
        <v>458</v>
      </c>
      <c r="AY124" s="42">
        <v>0</v>
      </c>
      <c r="AZ124" s="42">
        <v>0</v>
      </c>
      <c r="BA124" s="78"/>
      <c r="BB124" s="73" t="s">
        <v>832</v>
      </c>
      <c r="BC124" s="73"/>
      <c r="BD124" s="34" t="s">
        <v>472</v>
      </c>
      <c r="BE124" s="50">
        <v>7</v>
      </c>
      <c r="BF124" s="38">
        <v>14.4</v>
      </c>
      <c r="BG124" s="32" t="s">
        <v>565</v>
      </c>
      <c r="BH124" s="42">
        <v>2.7</v>
      </c>
      <c r="BI124" s="42">
        <v>8</v>
      </c>
      <c r="BJ124" s="34" t="s">
        <v>521</v>
      </c>
      <c r="BK124" s="36"/>
      <c r="BL124" s="36"/>
    </row>
    <row r="125" spans="1:64" ht="11.2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20"/>
      <c r="R125" s="31"/>
      <c r="S125" s="31"/>
      <c r="T125" s="31"/>
      <c r="U125" s="31"/>
      <c r="V125" s="31"/>
      <c r="W125" s="31"/>
      <c r="X125" s="31"/>
      <c r="Y125" s="31"/>
      <c r="Z125" s="31"/>
      <c r="AA125" s="18"/>
      <c r="AB125" s="17"/>
      <c r="AD125" s="32" t="s">
        <v>484</v>
      </c>
      <c r="AE125" s="33"/>
      <c r="AF125" s="33"/>
      <c r="AG125" s="80"/>
      <c r="AH125" s="32" t="s">
        <v>461</v>
      </c>
      <c r="AI125" s="42">
        <v>0</v>
      </c>
      <c r="AJ125" s="42">
        <v>0</v>
      </c>
      <c r="AK125" s="80"/>
      <c r="AL125" s="43" t="s">
        <v>437</v>
      </c>
      <c r="AM125" s="38">
        <v>10</v>
      </c>
      <c r="AN125" s="38">
        <v>20</v>
      </c>
      <c r="AO125" s="82"/>
      <c r="AP125" s="32" t="s">
        <v>719</v>
      </c>
      <c r="AQ125" s="42">
        <v>242</v>
      </c>
      <c r="AR125" s="42">
        <v>498</v>
      </c>
      <c r="AS125" s="85"/>
      <c r="AT125" s="76"/>
      <c r="AU125" s="76"/>
      <c r="AV125" s="76"/>
      <c r="AW125" s="76"/>
      <c r="AX125" s="32" t="s">
        <v>643</v>
      </c>
      <c r="AY125" s="42">
        <v>110</v>
      </c>
      <c r="AZ125" s="42">
        <v>220</v>
      </c>
      <c r="BA125" s="78"/>
      <c r="BB125" s="73" t="s">
        <v>834</v>
      </c>
      <c r="BC125" s="73"/>
      <c r="BD125" s="34" t="s">
        <v>473</v>
      </c>
      <c r="BE125" s="50">
        <v>7</v>
      </c>
      <c r="BF125" s="38">
        <v>14.4</v>
      </c>
      <c r="BG125" s="32" t="s">
        <v>564</v>
      </c>
      <c r="BH125" s="42">
        <v>2.7</v>
      </c>
      <c r="BI125" s="42">
        <v>8</v>
      </c>
      <c r="BJ125" s="34" t="s">
        <v>522</v>
      </c>
      <c r="BK125" s="36"/>
      <c r="BL125" s="36"/>
    </row>
    <row r="126" spans="1:64" ht="11.2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20"/>
      <c r="R126" s="31"/>
      <c r="S126" s="31"/>
      <c r="T126" s="31"/>
      <c r="U126" s="31"/>
      <c r="V126" s="31"/>
      <c r="W126" s="31"/>
      <c r="X126" s="31"/>
      <c r="Y126" s="31"/>
      <c r="Z126" s="31"/>
      <c r="AA126" s="18"/>
      <c r="AB126" s="17"/>
      <c r="AD126" s="32" t="s">
        <v>485</v>
      </c>
      <c r="AE126" s="33"/>
      <c r="AF126" s="33"/>
      <c r="AG126" s="78"/>
      <c r="AH126" s="32" t="s">
        <v>462</v>
      </c>
      <c r="AI126" s="42">
        <v>0</v>
      </c>
      <c r="AJ126" s="42">
        <v>0</v>
      </c>
      <c r="AK126" s="78"/>
      <c r="AL126" s="43" t="s">
        <v>590</v>
      </c>
      <c r="AM126" s="38">
        <v>10</v>
      </c>
      <c r="AN126" s="38">
        <v>20</v>
      </c>
      <c r="AO126" s="82"/>
      <c r="AP126" s="32" t="s">
        <v>720</v>
      </c>
      <c r="AQ126" s="42">
        <v>242</v>
      </c>
      <c r="AR126" s="42">
        <v>498</v>
      </c>
      <c r="AS126" s="85"/>
      <c r="AT126" s="76"/>
      <c r="AU126" s="76"/>
      <c r="AV126" s="76"/>
      <c r="AW126" s="76"/>
      <c r="AX126" s="32" t="s">
        <v>642</v>
      </c>
      <c r="AY126" s="42">
        <v>110</v>
      </c>
      <c r="AZ126" s="42">
        <v>220</v>
      </c>
      <c r="BA126" s="78"/>
      <c r="BB126" s="32" t="s">
        <v>835</v>
      </c>
      <c r="BC126" s="73"/>
      <c r="BD126" s="34" t="s">
        <v>474</v>
      </c>
      <c r="BE126" s="50">
        <v>7</v>
      </c>
      <c r="BF126" s="38">
        <v>14.4</v>
      </c>
      <c r="BG126" s="32" t="s">
        <v>131</v>
      </c>
      <c r="BH126" s="42">
        <v>2.7</v>
      </c>
      <c r="BI126" s="42">
        <v>8</v>
      </c>
      <c r="BJ126" s="34" t="s">
        <v>523</v>
      </c>
      <c r="BK126" s="35"/>
      <c r="BL126" s="35"/>
    </row>
    <row r="127" spans="1:64" ht="11.2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20"/>
      <c r="R127" s="31"/>
      <c r="S127" s="31"/>
      <c r="T127" s="31"/>
      <c r="U127" s="31"/>
      <c r="V127" s="31"/>
      <c r="W127" s="31"/>
      <c r="X127" s="31"/>
      <c r="Y127" s="31"/>
      <c r="Z127" s="31"/>
      <c r="AA127" s="18"/>
      <c r="AB127" s="17"/>
      <c r="AD127" s="32" t="s">
        <v>486</v>
      </c>
      <c r="AE127" s="33"/>
      <c r="AF127" s="33"/>
      <c r="AG127" s="82"/>
      <c r="AH127" s="32" t="s">
        <v>463</v>
      </c>
      <c r="AI127" s="42">
        <v>0</v>
      </c>
      <c r="AJ127" s="42">
        <v>0</v>
      </c>
      <c r="AK127" s="82"/>
      <c r="AL127" s="43" t="s">
        <v>589</v>
      </c>
      <c r="AM127" s="38">
        <v>10</v>
      </c>
      <c r="AN127" s="38">
        <v>20</v>
      </c>
      <c r="AO127" s="82"/>
      <c r="AP127" s="32" t="s">
        <v>721</v>
      </c>
      <c r="AQ127" s="42">
        <v>242</v>
      </c>
      <c r="AR127" s="42">
        <v>498</v>
      </c>
      <c r="AS127" s="85"/>
      <c r="AT127" s="76"/>
      <c r="AU127" s="76"/>
      <c r="AV127" s="76"/>
      <c r="AW127" s="76"/>
      <c r="AX127" s="32" t="s">
        <v>422</v>
      </c>
      <c r="AY127" s="42">
        <v>0</v>
      </c>
      <c r="AZ127" s="42">
        <v>0</v>
      </c>
      <c r="BA127" s="78"/>
      <c r="BB127" s="73" t="s">
        <v>836</v>
      </c>
      <c r="BC127" s="32"/>
      <c r="BD127" s="34" t="s">
        <v>475</v>
      </c>
      <c r="BE127" s="50">
        <v>7</v>
      </c>
      <c r="BF127" s="38">
        <v>14.4</v>
      </c>
      <c r="BG127" s="32" t="s">
        <v>133</v>
      </c>
      <c r="BH127" s="42">
        <v>2.7</v>
      </c>
      <c r="BI127" s="42">
        <v>8</v>
      </c>
      <c r="BJ127" s="34" t="s">
        <v>520</v>
      </c>
      <c r="BK127" s="36"/>
      <c r="BL127" s="36"/>
    </row>
    <row r="128" spans="1:64" ht="11.2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20"/>
      <c r="R128" s="31"/>
      <c r="S128" s="31"/>
      <c r="T128" s="31"/>
      <c r="U128" s="31"/>
      <c r="V128" s="31"/>
      <c r="W128" s="31"/>
      <c r="X128" s="31"/>
      <c r="Y128" s="31"/>
      <c r="Z128" s="31"/>
      <c r="AA128" s="18"/>
      <c r="AB128" s="17"/>
      <c r="AD128" s="32" t="s">
        <v>39</v>
      </c>
      <c r="AE128" s="33"/>
      <c r="AF128" s="33"/>
      <c r="AG128" s="82"/>
      <c r="AH128" s="32" t="s">
        <v>645</v>
      </c>
      <c r="AI128" s="42">
        <v>110</v>
      </c>
      <c r="AJ128" s="42">
        <v>220</v>
      </c>
      <c r="AK128" s="82"/>
      <c r="AL128" s="43" t="s">
        <v>111</v>
      </c>
      <c r="AM128" s="38">
        <v>9</v>
      </c>
      <c r="AN128" s="38">
        <v>16.8</v>
      </c>
      <c r="AO128" s="82"/>
      <c r="AP128" s="32" t="s">
        <v>195</v>
      </c>
      <c r="AQ128" s="42">
        <v>198</v>
      </c>
      <c r="AR128" s="42">
        <v>390</v>
      </c>
      <c r="AS128" s="85"/>
      <c r="AT128" s="76"/>
      <c r="AU128" s="76"/>
      <c r="AV128" s="76"/>
      <c r="AW128" s="76"/>
      <c r="AX128" s="32" t="s">
        <v>423</v>
      </c>
      <c r="AY128" s="42">
        <v>0</v>
      </c>
      <c r="AZ128" s="42">
        <v>0</v>
      </c>
      <c r="BA128" s="78"/>
      <c r="BB128" s="73" t="s">
        <v>837</v>
      </c>
      <c r="BC128" s="73"/>
      <c r="BD128" s="34" t="s">
        <v>476</v>
      </c>
      <c r="BE128" s="50">
        <v>7</v>
      </c>
      <c r="BF128" s="38">
        <v>14.4</v>
      </c>
      <c r="BG128" s="32" t="s">
        <v>132</v>
      </c>
      <c r="BH128" s="42">
        <v>2.7</v>
      </c>
      <c r="BI128" s="42">
        <v>8</v>
      </c>
      <c r="BJ128" s="34" t="s">
        <v>348</v>
      </c>
      <c r="BK128" s="36"/>
      <c r="BL128" s="36"/>
    </row>
    <row r="129" spans="1:64" ht="11.2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20"/>
      <c r="R129" s="31"/>
      <c r="S129" s="31"/>
      <c r="T129" s="31"/>
      <c r="U129" s="31"/>
      <c r="V129" s="31"/>
      <c r="W129" s="31"/>
      <c r="X129" s="31"/>
      <c r="Y129" s="31"/>
      <c r="Z129" s="31"/>
      <c r="AA129" s="18"/>
      <c r="AB129" s="17"/>
      <c r="AD129" s="32"/>
      <c r="AE129" s="38"/>
      <c r="AF129" s="38"/>
      <c r="AG129" s="82"/>
      <c r="AH129" s="32" t="s">
        <v>591</v>
      </c>
      <c r="AI129" s="42">
        <v>110</v>
      </c>
      <c r="AJ129" s="42">
        <v>220</v>
      </c>
      <c r="AK129" s="82"/>
      <c r="AL129" s="43" t="s">
        <v>112</v>
      </c>
      <c r="AM129" s="38">
        <v>9</v>
      </c>
      <c r="AN129" s="38">
        <v>16.8</v>
      </c>
      <c r="AO129" s="82"/>
      <c r="AP129" s="32" t="s">
        <v>196</v>
      </c>
      <c r="AQ129" s="42">
        <v>198</v>
      </c>
      <c r="AR129" s="42">
        <v>390</v>
      </c>
      <c r="AS129" s="85"/>
      <c r="AT129" s="76"/>
      <c r="AU129" s="76"/>
      <c r="AV129" s="76"/>
      <c r="AW129" s="76"/>
      <c r="AX129" s="32" t="s">
        <v>253</v>
      </c>
      <c r="AY129" s="42">
        <v>0</v>
      </c>
      <c r="AZ129" s="42">
        <v>0</v>
      </c>
      <c r="BA129" s="78"/>
      <c r="BB129" s="73" t="s">
        <v>838</v>
      </c>
      <c r="BC129" s="73"/>
      <c r="BD129" s="34" t="s">
        <v>478</v>
      </c>
      <c r="BE129" s="48">
        <v>4.5</v>
      </c>
      <c r="BF129" s="38">
        <v>9</v>
      </c>
      <c r="BG129" s="32" t="s">
        <v>134</v>
      </c>
      <c r="BH129" s="42">
        <v>2.7</v>
      </c>
      <c r="BI129" s="42">
        <v>8</v>
      </c>
      <c r="BJ129" s="34" t="s">
        <v>352</v>
      </c>
      <c r="BK129" s="36"/>
      <c r="BL129" s="36"/>
    </row>
    <row r="130" spans="1:64" ht="11.2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20"/>
      <c r="R130" s="31"/>
      <c r="S130" s="31"/>
      <c r="T130" s="31"/>
      <c r="U130" s="31"/>
      <c r="V130" s="31"/>
      <c r="W130" s="31"/>
      <c r="X130" s="31"/>
      <c r="Y130" s="31"/>
      <c r="Z130" s="31"/>
      <c r="AA130" s="18"/>
      <c r="AB130" s="17"/>
      <c r="AD130" s="32"/>
      <c r="AE130" s="38"/>
      <c r="AF130" s="38"/>
      <c r="AG130" s="82"/>
      <c r="AH130" s="32" t="s">
        <v>447</v>
      </c>
      <c r="AI130" s="42">
        <v>0</v>
      </c>
      <c r="AJ130" s="42">
        <v>0</v>
      </c>
      <c r="AK130" s="82"/>
      <c r="AL130" s="43" t="s">
        <v>199</v>
      </c>
      <c r="AM130" s="38">
        <v>9</v>
      </c>
      <c r="AN130" s="38">
        <v>16.8</v>
      </c>
      <c r="AO130" s="82"/>
      <c r="AP130" s="32" t="s">
        <v>197</v>
      </c>
      <c r="AQ130" s="42">
        <v>198</v>
      </c>
      <c r="AR130" s="42">
        <v>390</v>
      </c>
      <c r="AS130" s="85"/>
      <c r="AT130" s="76"/>
      <c r="AU130" s="76"/>
      <c r="AV130" s="76"/>
      <c r="AW130" s="76"/>
      <c r="AX130" s="32" t="s">
        <v>252</v>
      </c>
      <c r="AY130" s="42">
        <v>0</v>
      </c>
      <c r="AZ130" s="42">
        <v>0</v>
      </c>
      <c r="BA130" s="78"/>
      <c r="BB130" s="73" t="s">
        <v>854</v>
      </c>
      <c r="BC130" s="73"/>
      <c r="BD130" s="34" t="s">
        <v>477</v>
      </c>
      <c r="BE130" s="48">
        <v>4.5</v>
      </c>
      <c r="BF130" s="38">
        <v>9</v>
      </c>
      <c r="BG130" s="32" t="s">
        <v>136</v>
      </c>
      <c r="BH130" s="42">
        <v>2.7</v>
      </c>
      <c r="BI130" s="42">
        <v>8</v>
      </c>
      <c r="BJ130" s="34" t="s">
        <v>349</v>
      </c>
      <c r="BK130" s="36"/>
      <c r="BL130" s="36"/>
    </row>
    <row r="131" spans="1:64" ht="11.2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20"/>
      <c r="R131" s="31"/>
      <c r="S131" s="31"/>
      <c r="T131" s="31"/>
      <c r="U131" s="31"/>
      <c r="V131" s="31"/>
      <c r="W131" s="31"/>
      <c r="X131" s="31"/>
      <c r="Y131" s="31"/>
      <c r="Z131" s="31"/>
      <c r="AA131" s="18"/>
      <c r="AB131" s="17"/>
      <c r="AD131" s="32"/>
      <c r="AE131" s="38"/>
      <c r="AF131" s="38"/>
      <c r="AG131" s="82"/>
      <c r="AH131" s="32" t="s">
        <v>448</v>
      </c>
      <c r="AI131" s="42">
        <v>0</v>
      </c>
      <c r="AJ131" s="42">
        <v>0</v>
      </c>
      <c r="AK131" s="82"/>
      <c r="AL131" s="43" t="s">
        <v>113</v>
      </c>
      <c r="AM131" s="38">
        <v>9</v>
      </c>
      <c r="AN131" s="38">
        <v>16.8</v>
      </c>
      <c r="AO131" s="82"/>
      <c r="AP131" s="32" t="s">
        <v>604</v>
      </c>
      <c r="AQ131" s="42">
        <v>198</v>
      </c>
      <c r="AR131" s="42">
        <v>390</v>
      </c>
      <c r="AS131" s="85"/>
      <c r="AT131" s="76"/>
      <c r="AU131" s="76"/>
      <c r="AV131" s="76"/>
      <c r="AW131" s="76"/>
      <c r="AX131" s="32" t="s">
        <v>698</v>
      </c>
      <c r="AY131" s="42">
        <v>0</v>
      </c>
      <c r="AZ131" s="42">
        <v>0</v>
      </c>
      <c r="BA131" s="78"/>
      <c r="BB131" s="73" t="s">
        <v>853</v>
      </c>
      <c r="BC131" s="73"/>
      <c r="BD131" s="34" t="s">
        <v>264</v>
      </c>
      <c r="BE131" s="48">
        <v>4.5</v>
      </c>
      <c r="BF131" s="38">
        <v>9</v>
      </c>
      <c r="BG131" s="32" t="s">
        <v>135</v>
      </c>
      <c r="BH131" s="42">
        <v>2.7</v>
      </c>
      <c r="BI131" s="42">
        <v>8</v>
      </c>
      <c r="BJ131" s="34" t="s">
        <v>353</v>
      </c>
      <c r="BK131" s="36"/>
      <c r="BL131" s="36"/>
    </row>
    <row r="132" spans="1:64" ht="11.2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20"/>
      <c r="R132" s="31"/>
      <c r="S132" s="31"/>
      <c r="T132" s="31"/>
      <c r="U132" s="31"/>
      <c r="V132" s="31"/>
      <c r="W132" s="31"/>
      <c r="X132" s="31"/>
      <c r="Y132" s="31"/>
      <c r="Z132" s="31"/>
      <c r="AA132" s="18"/>
      <c r="AB132" s="17"/>
      <c r="AD132" s="32"/>
      <c r="AE132" s="38"/>
      <c r="AF132" s="38"/>
      <c r="AG132" s="82"/>
      <c r="AH132" s="32" t="s">
        <v>449</v>
      </c>
      <c r="AI132" s="42">
        <v>0</v>
      </c>
      <c r="AJ132" s="42">
        <v>0</v>
      </c>
      <c r="AK132" s="82"/>
      <c r="AL132" s="43" t="s">
        <v>435</v>
      </c>
      <c r="AM132" s="38">
        <v>14</v>
      </c>
      <c r="AN132" s="38">
        <v>25</v>
      </c>
      <c r="AO132" s="82"/>
      <c r="AP132" s="32" t="s">
        <v>615</v>
      </c>
      <c r="AQ132" s="42">
        <v>110</v>
      </c>
      <c r="AR132" s="42">
        <v>200</v>
      </c>
      <c r="AS132" s="85"/>
      <c r="AT132" s="76"/>
      <c r="AU132" s="76"/>
      <c r="AV132" s="76"/>
      <c r="AW132" s="76"/>
      <c r="AX132" s="32" t="s">
        <v>699</v>
      </c>
      <c r="AY132" s="42">
        <v>0</v>
      </c>
      <c r="AZ132" s="42">
        <v>0</v>
      </c>
      <c r="BA132" s="78"/>
      <c r="BB132" s="73" t="s">
        <v>855</v>
      </c>
      <c r="BC132" s="73"/>
      <c r="BD132" s="34" t="s">
        <v>154</v>
      </c>
      <c r="BE132" s="50">
        <v>4.5</v>
      </c>
      <c r="BF132" s="38">
        <v>9</v>
      </c>
      <c r="BG132" s="32" t="s">
        <v>563</v>
      </c>
      <c r="BH132" s="42">
        <v>2.7</v>
      </c>
      <c r="BI132" s="42">
        <v>8</v>
      </c>
      <c r="BJ132" s="34" t="s">
        <v>350</v>
      </c>
      <c r="BK132" s="36"/>
      <c r="BL132" s="36"/>
    </row>
    <row r="133" spans="1:64" ht="11.2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20"/>
      <c r="R133" s="31"/>
      <c r="S133" s="31"/>
      <c r="T133" s="31"/>
      <c r="U133" s="31"/>
      <c r="V133" s="31"/>
      <c r="W133" s="31"/>
      <c r="X133" s="31"/>
      <c r="Y133" s="31"/>
      <c r="Z133" s="31"/>
      <c r="AA133" s="18"/>
      <c r="AB133" s="17"/>
      <c r="AD133" s="32"/>
      <c r="AE133" s="38"/>
      <c r="AF133" s="38"/>
      <c r="AG133" s="82"/>
      <c r="AH133" s="32" t="s">
        <v>450</v>
      </c>
      <c r="AI133" s="42">
        <v>0</v>
      </c>
      <c r="AJ133" s="42">
        <v>0</v>
      </c>
      <c r="AK133" s="82"/>
      <c r="AL133" s="43" t="s">
        <v>114</v>
      </c>
      <c r="AM133" s="38">
        <v>9</v>
      </c>
      <c r="AN133" s="38">
        <v>16.8</v>
      </c>
      <c r="AO133" s="82"/>
      <c r="AP133" s="32" t="s">
        <v>616</v>
      </c>
      <c r="AQ133" s="42">
        <v>198</v>
      </c>
      <c r="AR133" s="42">
        <v>390</v>
      </c>
      <c r="AS133" s="85"/>
      <c r="AT133" s="76"/>
      <c r="AU133" s="76"/>
      <c r="AV133" s="76"/>
      <c r="AW133" s="76"/>
      <c r="AX133" s="51" t="s">
        <v>76</v>
      </c>
      <c r="AY133" s="36"/>
      <c r="AZ133" s="36"/>
      <c r="BA133" s="78"/>
      <c r="BB133" s="73" t="s">
        <v>856</v>
      </c>
      <c r="BC133" s="32"/>
      <c r="BD133" s="34" t="s">
        <v>155</v>
      </c>
      <c r="BE133" s="48">
        <v>4.5</v>
      </c>
      <c r="BF133" s="38">
        <v>9</v>
      </c>
      <c r="BG133" s="32" t="s">
        <v>566</v>
      </c>
      <c r="BH133" s="42">
        <v>2.7</v>
      </c>
      <c r="BI133" s="42">
        <v>8</v>
      </c>
      <c r="BJ133" s="34" t="s">
        <v>354</v>
      </c>
      <c r="BK133" s="36"/>
      <c r="BL133" s="36"/>
    </row>
    <row r="134" spans="1:64" ht="11.2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20"/>
      <c r="R134" s="31"/>
      <c r="S134" s="31"/>
      <c r="T134" s="31"/>
      <c r="U134" s="31"/>
      <c r="V134" s="31"/>
      <c r="W134" s="31"/>
      <c r="X134" s="31"/>
      <c r="Y134" s="31"/>
      <c r="Z134" s="31"/>
      <c r="AA134" s="18"/>
      <c r="AB134" s="17"/>
      <c r="AD134" s="76"/>
      <c r="AE134" s="80"/>
      <c r="AF134" s="80"/>
      <c r="AG134" s="82"/>
      <c r="AH134" s="32" t="s">
        <v>665</v>
      </c>
      <c r="AI134" s="42">
        <v>0</v>
      </c>
      <c r="AJ134" s="42">
        <v>0</v>
      </c>
      <c r="AK134" s="82"/>
      <c r="AL134" s="43" t="s">
        <v>255</v>
      </c>
      <c r="AM134" s="38">
        <v>0</v>
      </c>
      <c r="AN134" s="38">
        <v>0</v>
      </c>
      <c r="AO134" s="82"/>
      <c r="AP134" s="32" t="s">
        <v>617</v>
      </c>
      <c r="AQ134" s="42">
        <v>110</v>
      </c>
      <c r="AR134" s="42">
        <v>200</v>
      </c>
      <c r="AS134" s="85"/>
      <c r="AT134" s="76"/>
      <c r="AU134" s="76"/>
      <c r="AV134" s="76"/>
      <c r="AW134" s="76"/>
      <c r="AX134" s="32" t="s">
        <v>375</v>
      </c>
      <c r="AY134" s="36"/>
      <c r="AZ134" s="36"/>
      <c r="BA134" s="78"/>
      <c r="BB134" s="73" t="s">
        <v>857</v>
      </c>
      <c r="BC134" s="73"/>
      <c r="BD134" s="34" t="s">
        <v>156</v>
      </c>
      <c r="BE134" s="48">
        <v>4.5</v>
      </c>
      <c r="BF134" s="38">
        <v>9</v>
      </c>
      <c r="BG134" s="32" t="s">
        <v>567</v>
      </c>
      <c r="BH134" s="42">
        <v>2.7</v>
      </c>
      <c r="BI134" s="42">
        <v>8</v>
      </c>
      <c r="BJ134" s="34" t="s">
        <v>529</v>
      </c>
      <c r="BK134" s="36"/>
      <c r="BL134" s="36"/>
    </row>
    <row r="135" spans="1:64" ht="11.2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20"/>
      <c r="R135" s="31"/>
      <c r="S135" s="31"/>
      <c r="T135" s="31"/>
      <c r="U135" s="31"/>
      <c r="V135" s="31"/>
      <c r="W135" s="31"/>
      <c r="X135" s="31"/>
      <c r="Y135" s="31"/>
      <c r="Z135" s="31"/>
      <c r="AA135" s="18"/>
      <c r="AB135" s="17"/>
      <c r="AD135" s="33" t="s">
        <v>200</v>
      </c>
      <c r="AE135" s="33" t="s">
        <v>169</v>
      </c>
      <c r="AF135" s="33"/>
      <c r="AG135" s="82"/>
      <c r="AH135" s="32" t="s">
        <v>666</v>
      </c>
      <c r="AI135" s="42">
        <v>0</v>
      </c>
      <c r="AJ135" s="42">
        <v>0</v>
      </c>
      <c r="AK135" s="82"/>
      <c r="AL135" s="43" t="s">
        <v>90</v>
      </c>
      <c r="AM135" s="38">
        <v>0</v>
      </c>
      <c r="AN135" s="38">
        <v>0</v>
      </c>
      <c r="AO135" s="82"/>
      <c r="AP135" s="32" t="s">
        <v>119</v>
      </c>
      <c r="AQ135" s="42">
        <v>110</v>
      </c>
      <c r="AR135" s="42">
        <v>200</v>
      </c>
      <c r="AS135" s="85"/>
      <c r="AT135" s="76"/>
      <c r="AU135" s="76"/>
      <c r="AV135" s="76"/>
      <c r="AW135" s="76"/>
      <c r="AX135" s="32" t="s">
        <v>376</v>
      </c>
      <c r="AY135" s="36"/>
      <c r="AZ135" s="36"/>
      <c r="BA135" s="78"/>
      <c r="BB135" s="73" t="s">
        <v>858</v>
      </c>
      <c r="BC135" s="73"/>
      <c r="BD135" s="34" t="s">
        <v>157</v>
      </c>
      <c r="BE135" s="48">
        <v>7</v>
      </c>
      <c r="BF135" s="38">
        <v>14.4</v>
      </c>
      <c r="BG135" s="32"/>
      <c r="BH135" s="42"/>
      <c r="BI135" s="42"/>
      <c r="BJ135" s="34" t="s">
        <v>528</v>
      </c>
      <c r="BK135" s="36"/>
      <c r="BL135" s="36"/>
    </row>
    <row r="136" spans="1:64" ht="11.2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20"/>
      <c r="R136" s="31"/>
      <c r="S136" s="31"/>
      <c r="T136" s="31"/>
      <c r="U136" s="31"/>
      <c r="V136" s="31"/>
      <c r="W136" s="31"/>
      <c r="X136" s="31"/>
      <c r="Y136" s="31"/>
      <c r="Z136" s="31"/>
      <c r="AA136" s="18"/>
      <c r="AB136" s="17"/>
      <c r="AD136" s="32" t="s">
        <v>322</v>
      </c>
      <c r="AE136" s="38">
        <v>54</v>
      </c>
      <c r="AF136" s="38">
        <v>110</v>
      </c>
      <c r="AG136" s="82"/>
      <c r="AK136" s="82"/>
      <c r="AL136" s="43" t="s">
        <v>601</v>
      </c>
      <c r="AM136" s="38">
        <v>9</v>
      </c>
      <c r="AN136" s="38">
        <v>16.8</v>
      </c>
      <c r="AO136" s="82"/>
      <c r="AP136" s="32" t="s">
        <v>120</v>
      </c>
      <c r="AQ136" s="42">
        <v>110</v>
      </c>
      <c r="AR136" s="42">
        <v>200</v>
      </c>
      <c r="AS136" s="85"/>
      <c r="AT136" s="76"/>
      <c r="AU136" s="76"/>
      <c r="AV136" s="76"/>
      <c r="AW136" s="76"/>
      <c r="AX136" s="32" t="s">
        <v>218</v>
      </c>
      <c r="AY136" s="36"/>
      <c r="AZ136" s="36"/>
      <c r="BA136" s="78"/>
      <c r="BB136" s="73" t="s">
        <v>859</v>
      </c>
      <c r="BC136" s="73"/>
      <c r="BD136" s="34" t="s">
        <v>158</v>
      </c>
      <c r="BE136" s="48">
        <v>4.5</v>
      </c>
      <c r="BF136" s="38">
        <v>9</v>
      </c>
      <c r="BG136" s="44" t="s">
        <v>535</v>
      </c>
      <c r="BH136" s="33" t="s">
        <v>169</v>
      </c>
      <c r="BI136" s="33"/>
      <c r="BJ136" s="34" t="s">
        <v>527</v>
      </c>
      <c r="BK136" s="36"/>
      <c r="BL136" s="36"/>
    </row>
    <row r="137" spans="1:64" ht="11.2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20"/>
      <c r="R137" s="31"/>
      <c r="S137" s="31"/>
      <c r="T137" s="31"/>
      <c r="U137" s="31"/>
      <c r="V137" s="31"/>
      <c r="W137" s="31"/>
      <c r="X137" s="31"/>
      <c r="Y137" s="31"/>
      <c r="Z137" s="31"/>
      <c r="AA137" s="18"/>
      <c r="AB137" s="17"/>
      <c r="AD137" s="32" t="s">
        <v>323</v>
      </c>
      <c r="AE137" s="38">
        <v>54</v>
      </c>
      <c r="AF137" s="38">
        <v>110</v>
      </c>
      <c r="AG137" s="82"/>
      <c r="AK137" s="82"/>
      <c r="AL137" s="32" t="s">
        <v>91</v>
      </c>
      <c r="AM137" s="38">
        <v>0</v>
      </c>
      <c r="AN137" s="38">
        <v>0</v>
      </c>
      <c r="AO137" s="82"/>
      <c r="AP137" s="32" t="s">
        <v>783</v>
      </c>
      <c r="AQ137" s="42">
        <v>198</v>
      </c>
      <c r="AR137" s="42">
        <v>390</v>
      </c>
      <c r="AS137" s="85"/>
      <c r="AT137" s="76"/>
      <c r="AU137" s="76"/>
      <c r="AV137" s="76"/>
      <c r="AW137" s="76"/>
      <c r="AX137" s="32" t="s">
        <v>377</v>
      </c>
      <c r="AY137" s="36"/>
      <c r="AZ137" s="36"/>
      <c r="BA137" s="78"/>
      <c r="BB137" s="73" t="s">
        <v>860</v>
      </c>
      <c r="BC137" s="73"/>
      <c r="BD137" s="34" t="s">
        <v>650</v>
      </c>
      <c r="BE137" s="48">
        <v>4.5</v>
      </c>
      <c r="BF137" s="38">
        <v>9</v>
      </c>
      <c r="BG137" s="32" t="s">
        <v>543</v>
      </c>
      <c r="BH137" s="42">
        <v>17</v>
      </c>
      <c r="BI137" s="42">
        <v>29</v>
      </c>
      <c r="BJ137" s="34" t="s">
        <v>526</v>
      </c>
      <c r="BK137" s="36"/>
      <c r="BL137" s="36"/>
    </row>
    <row r="138" spans="1:64" ht="11.2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20"/>
      <c r="R138" s="31"/>
      <c r="S138" s="31"/>
      <c r="T138" s="31"/>
      <c r="U138" s="31"/>
      <c r="V138" s="31"/>
      <c r="W138" s="31"/>
      <c r="X138" s="31"/>
      <c r="Y138" s="31"/>
      <c r="Z138" s="31"/>
      <c r="AA138" s="18"/>
      <c r="AB138" s="17"/>
      <c r="AD138" s="32" t="s">
        <v>324</v>
      </c>
      <c r="AE138" s="38">
        <v>54</v>
      </c>
      <c r="AF138" s="38">
        <v>110</v>
      </c>
      <c r="AG138" s="82"/>
      <c r="AK138" s="82"/>
      <c r="AL138" s="32" t="s">
        <v>256</v>
      </c>
      <c r="AM138" s="38">
        <v>0</v>
      </c>
      <c r="AN138" s="38">
        <v>0</v>
      </c>
      <c r="AO138" s="82"/>
      <c r="AP138" s="32" t="s">
        <v>782</v>
      </c>
      <c r="AQ138" s="42">
        <v>198</v>
      </c>
      <c r="AR138" s="42">
        <v>390</v>
      </c>
      <c r="AS138" s="85"/>
      <c r="AT138" s="76"/>
      <c r="AU138" s="76"/>
      <c r="AV138" s="76"/>
      <c r="AW138" s="76"/>
      <c r="AX138" s="32" t="s">
        <v>378</v>
      </c>
      <c r="AY138" s="36"/>
      <c r="AZ138" s="36"/>
      <c r="BA138" s="78"/>
      <c r="BB138" s="73" t="s">
        <v>861</v>
      </c>
      <c r="BC138" s="73"/>
      <c r="BD138" s="34" t="s">
        <v>651</v>
      </c>
      <c r="BE138" s="48">
        <v>4.5</v>
      </c>
      <c r="BF138" s="38">
        <v>9</v>
      </c>
      <c r="BG138" s="32" t="s">
        <v>544</v>
      </c>
      <c r="BH138" s="42">
        <v>17</v>
      </c>
      <c r="BI138" s="42">
        <v>29</v>
      </c>
      <c r="BJ138" s="34" t="s">
        <v>525</v>
      </c>
      <c r="BK138" s="36"/>
      <c r="BL138" s="36"/>
    </row>
    <row r="139" spans="1:64" ht="11.2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20"/>
      <c r="R139" s="31"/>
      <c r="S139" s="31"/>
      <c r="T139" s="31"/>
      <c r="U139" s="31"/>
      <c r="V139" s="31"/>
      <c r="W139" s="31"/>
      <c r="X139" s="31"/>
      <c r="Y139" s="31"/>
      <c r="Z139" s="31"/>
      <c r="AA139" s="18"/>
      <c r="AB139" s="17"/>
      <c r="AD139" s="32" t="s">
        <v>254</v>
      </c>
      <c r="AE139" s="38">
        <v>18</v>
      </c>
      <c r="AF139" s="38">
        <v>33</v>
      </c>
      <c r="AG139" s="82"/>
      <c r="AK139" s="82"/>
      <c r="AL139" s="32" t="s">
        <v>198</v>
      </c>
      <c r="AM139" s="38">
        <v>0</v>
      </c>
      <c r="AN139" s="38">
        <v>0</v>
      </c>
      <c r="AO139" s="82"/>
      <c r="AP139" s="32" t="s">
        <v>781</v>
      </c>
      <c r="AQ139" s="42">
        <v>198</v>
      </c>
      <c r="AR139" s="42">
        <v>390</v>
      </c>
      <c r="AS139" s="85"/>
      <c r="AT139" s="76"/>
      <c r="AU139" s="76"/>
      <c r="AV139" s="76"/>
      <c r="AW139" s="76"/>
      <c r="AX139" s="32" t="s">
        <v>379</v>
      </c>
      <c r="AY139" s="36"/>
      <c r="AZ139" s="36"/>
      <c r="BA139" s="78"/>
      <c r="BB139" s="73" t="s">
        <v>862</v>
      </c>
      <c r="BC139" s="32"/>
      <c r="BD139" s="34"/>
      <c r="BE139" s="48"/>
      <c r="BF139" s="38"/>
      <c r="BG139" s="32" t="s">
        <v>545</v>
      </c>
      <c r="BH139" s="42">
        <v>17</v>
      </c>
      <c r="BI139" s="42">
        <v>29</v>
      </c>
      <c r="BJ139" s="34" t="s">
        <v>524</v>
      </c>
      <c r="BK139" s="36"/>
      <c r="BL139" s="36"/>
    </row>
    <row r="140" spans="1:64" ht="11.2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20"/>
      <c r="R140" s="31"/>
      <c r="S140" s="31"/>
      <c r="T140" s="31"/>
      <c r="U140" s="31"/>
      <c r="V140" s="31"/>
      <c r="W140" s="31"/>
      <c r="X140" s="31"/>
      <c r="Y140" s="31"/>
      <c r="Z140" s="31"/>
      <c r="AA140" s="18"/>
      <c r="AB140" s="17"/>
      <c r="AD140" s="32" t="s">
        <v>608</v>
      </c>
      <c r="AE140" s="38">
        <v>18</v>
      </c>
      <c r="AF140" s="38">
        <v>33</v>
      </c>
      <c r="AG140" s="82"/>
      <c r="AK140" s="82"/>
      <c r="AL140" s="32" t="s">
        <v>603</v>
      </c>
      <c r="AM140" s="38">
        <v>22</v>
      </c>
      <c r="AN140" s="38">
        <v>44.4</v>
      </c>
      <c r="AO140" s="82"/>
      <c r="AP140" s="32" t="s">
        <v>247</v>
      </c>
      <c r="AQ140" s="42">
        <v>198</v>
      </c>
      <c r="AR140" s="42">
        <v>390</v>
      </c>
      <c r="AS140" s="88"/>
      <c r="AT140" s="76"/>
      <c r="AU140" s="76"/>
      <c r="AV140" s="76"/>
      <c r="AW140" s="76"/>
      <c r="AX140" s="32" t="s">
        <v>70</v>
      </c>
      <c r="AY140" s="36"/>
      <c r="AZ140" s="36"/>
      <c r="BA140" s="76"/>
      <c r="BB140" s="73" t="s">
        <v>863</v>
      </c>
      <c r="BC140" s="73"/>
      <c r="BD140" s="34"/>
      <c r="BE140" s="48"/>
      <c r="BF140" s="48"/>
      <c r="BG140" s="32" t="s">
        <v>546</v>
      </c>
      <c r="BH140" s="42">
        <v>17</v>
      </c>
      <c r="BI140" s="42">
        <v>29</v>
      </c>
      <c r="BJ140" s="34"/>
      <c r="BK140" s="36"/>
      <c r="BL140" s="36"/>
    </row>
    <row r="141" spans="1:64" ht="11.2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20"/>
      <c r="R141" s="31"/>
      <c r="S141" s="31"/>
      <c r="T141" s="31"/>
      <c r="U141" s="31"/>
      <c r="V141" s="31"/>
      <c r="W141" s="31"/>
      <c r="X141" s="31"/>
      <c r="Y141" s="31"/>
      <c r="Z141" s="31"/>
      <c r="AA141" s="18"/>
      <c r="AB141" s="17"/>
      <c r="AD141" s="32" t="s">
        <v>107</v>
      </c>
      <c r="AE141" s="38">
        <v>18</v>
      </c>
      <c r="AF141" s="38">
        <v>33</v>
      </c>
      <c r="AG141" s="82"/>
      <c r="AK141" s="82"/>
      <c r="AL141" s="32" t="s">
        <v>257</v>
      </c>
      <c r="AM141" s="38">
        <v>0</v>
      </c>
      <c r="AN141" s="38">
        <v>0</v>
      </c>
      <c r="AO141" s="82"/>
      <c r="AP141" s="32" t="s">
        <v>248</v>
      </c>
      <c r="AQ141" s="42">
        <v>198</v>
      </c>
      <c r="AR141" s="42">
        <v>390</v>
      </c>
      <c r="AS141" s="88"/>
      <c r="AT141" s="76"/>
      <c r="AU141" s="76"/>
      <c r="AV141" s="76"/>
      <c r="AW141" s="76"/>
      <c r="AX141" s="32" t="s">
        <v>233</v>
      </c>
      <c r="AY141" s="36"/>
      <c r="AZ141" s="36"/>
      <c r="BA141" s="76"/>
      <c r="BB141" s="73" t="s">
        <v>864</v>
      </c>
      <c r="BC141" s="73"/>
      <c r="BD141" s="34"/>
      <c r="BE141" s="48"/>
      <c r="BF141" s="48"/>
      <c r="BG141" s="35" t="s">
        <v>547</v>
      </c>
      <c r="BH141" s="42">
        <v>17</v>
      </c>
      <c r="BI141" s="42">
        <v>29</v>
      </c>
      <c r="BJ141" s="34"/>
      <c r="BK141" s="36"/>
      <c r="BL141" s="36"/>
    </row>
    <row r="142" spans="1:64" ht="11.2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20"/>
      <c r="R142" s="31"/>
      <c r="S142" s="31"/>
      <c r="T142" s="31"/>
      <c r="U142" s="31"/>
      <c r="V142" s="31"/>
      <c r="W142" s="31"/>
      <c r="X142" s="31"/>
      <c r="Y142" s="31"/>
      <c r="Z142" s="31"/>
      <c r="AA142" s="18"/>
      <c r="AB142" s="17"/>
      <c r="AD142" s="32" t="s">
        <v>108</v>
      </c>
      <c r="AE142" s="38">
        <v>18</v>
      </c>
      <c r="AF142" s="38">
        <v>33</v>
      </c>
      <c r="AG142" s="82"/>
      <c r="AK142" s="82"/>
      <c r="AL142" s="32" t="s">
        <v>412</v>
      </c>
      <c r="AM142" s="38">
        <v>22</v>
      </c>
      <c r="AN142" s="38">
        <v>44.4</v>
      </c>
      <c r="AO142" s="82"/>
      <c r="AP142" s="32" t="s">
        <v>121</v>
      </c>
      <c r="AQ142" s="42">
        <v>198</v>
      </c>
      <c r="AR142" s="42">
        <v>390</v>
      </c>
      <c r="AS142" s="85"/>
      <c r="AT142" s="76"/>
      <c r="AU142" s="76"/>
      <c r="AV142" s="76"/>
      <c r="AW142" s="76"/>
      <c r="AX142" s="32" t="s">
        <v>234</v>
      </c>
      <c r="AY142" s="36"/>
      <c r="AZ142" s="36"/>
      <c r="BA142" s="76"/>
      <c r="BB142" s="33"/>
      <c r="BC142" s="73"/>
      <c r="BD142" s="34"/>
      <c r="BE142" s="48"/>
      <c r="BF142" s="48"/>
      <c r="BG142" s="35" t="s">
        <v>548</v>
      </c>
      <c r="BH142" s="42">
        <v>17</v>
      </c>
      <c r="BI142" s="42">
        <v>29</v>
      </c>
      <c r="BJ142" s="35"/>
      <c r="BK142" s="36"/>
      <c r="BL142" s="36"/>
    </row>
    <row r="143" spans="1:64" ht="11.2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20"/>
      <c r="R143" s="31"/>
      <c r="S143" s="31"/>
      <c r="T143" s="31"/>
      <c r="U143" s="31"/>
      <c r="V143" s="31"/>
      <c r="W143" s="31"/>
      <c r="X143" s="31"/>
      <c r="Y143" s="31"/>
      <c r="Z143" s="31"/>
      <c r="AA143" s="18"/>
      <c r="AB143" s="17"/>
      <c r="AD143" s="32" t="s">
        <v>45</v>
      </c>
      <c r="AE143" s="38">
        <v>0</v>
      </c>
      <c r="AF143" s="38">
        <v>0</v>
      </c>
      <c r="AG143" s="82"/>
      <c r="AK143" s="82"/>
      <c r="AL143" s="32" t="s">
        <v>258</v>
      </c>
      <c r="AM143" s="38">
        <v>0</v>
      </c>
      <c r="AN143" s="38">
        <v>0</v>
      </c>
      <c r="AO143" s="82"/>
      <c r="AP143" s="32" t="s">
        <v>416</v>
      </c>
      <c r="AQ143" s="42">
        <v>198</v>
      </c>
      <c r="AR143" s="42">
        <v>390</v>
      </c>
      <c r="AS143" s="85"/>
      <c r="AT143" s="76"/>
      <c r="AU143" s="76"/>
      <c r="AV143" s="76"/>
      <c r="AW143" s="76"/>
      <c r="AX143" s="32" t="s">
        <v>235</v>
      </c>
      <c r="AY143" s="36"/>
      <c r="AZ143" s="36"/>
      <c r="BA143" s="76"/>
      <c r="BB143" s="33"/>
      <c r="BC143" s="33"/>
      <c r="BD143" s="32"/>
      <c r="BE143" s="38"/>
      <c r="BF143" s="38"/>
      <c r="BG143" s="35"/>
      <c r="BH143" s="35"/>
      <c r="BI143" s="35"/>
      <c r="BJ143" s="44" t="s">
        <v>355</v>
      </c>
      <c r="BK143" s="36"/>
      <c r="BL143" s="36"/>
    </row>
    <row r="144" spans="1:64" ht="11.2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20"/>
      <c r="R144" s="31"/>
      <c r="S144" s="31"/>
      <c r="T144" s="31"/>
      <c r="U144" s="31"/>
      <c r="V144" s="31"/>
      <c r="W144" s="31"/>
      <c r="X144" s="31"/>
      <c r="Y144" s="31"/>
      <c r="Z144" s="31"/>
      <c r="AA144" s="18"/>
      <c r="AB144" s="17"/>
      <c r="AD144" s="32" t="s">
        <v>901</v>
      </c>
      <c r="AE144" s="38">
        <v>9</v>
      </c>
      <c r="AF144" s="38">
        <v>16.8</v>
      </c>
      <c r="AG144" s="82"/>
      <c r="AK144" s="82"/>
      <c r="AL144" s="32" t="s">
        <v>411</v>
      </c>
      <c r="AM144" s="38">
        <v>22</v>
      </c>
      <c r="AN144" s="38">
        <v>44.4</v>
      </c>
      <c r="AO144" s="82"/>
      <c r="AP144" s="32" t="s">
        <v>417</v>
      </c>
      <c r="AQ144" s="42">
        <v>198</v>
      </c>
      <c r="AR144" s="42">
        <v>390</v>
      </c>
      <c r="AS144" s="85"/>
      <c r="AT144" s="76"/>
      <c r="AU144" s="76"/>
      <c r="AV144" s="76"/>
      <c r="AW144" s="76"/>
      <c r="AX144" s="32"/>
      <c r="AY144" s="32"/>
      <c r="AZ144" s="32"/>
      <c r="BA144" s="76"/>
      <c r="BB144" s="33"/>
      <c r="BC144" s="33"/>
      <c r="BD144" s="32"/>
      <c r="BE144" s="38"/>
      <c r="BF144" s="38"/>
      <c r="BG144" s="44"/>
      <c r="BH144" s="35"/>
      <c r="BI144" s="35"/>
      <c r="BJ144" s="34" t="s">
        <v>363</v>
      </c>
      <c r="BK144" s="36"/>
      <c r="BL144" s="36"/>
    </row>
    <row r="145" spans="1:64" ht="11.2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20"/>
      <c r="R145" s="31"/>
      <c r="S145" s="31"/>
      <c r="T145" s="31"/>
      <c r="U145" s="31"/>
      <c r="V145" s="31"/>
      <c r="W145" s="31"/>
      <c r="X145" s="31"/>
      <c r="Y145" s="31"/>
      <c r="Z145" s="31"/>
      <c r="AA145" s="18"/>
      <c r="AB145" s="17"/>
      <c r="AD145" s="32" t="s">
        <v>109</v>
      </c>
      <c r="AE145" s="38">
        <v>9</v>
      </c>
      <c r="AF145" s="38">
        <v>16.8</v>
      </c>
      <c r="AG145" s="82"/>
      <c r="AK145" s="82"/>
      <c r="AL145" s="32" t="s">
        <v>259</v>
      </c>
      <c r="AM145" s="38">
        <v>0</v>
      </c>
      <c r="AN145" s="38">
        <v>0</v>
      </c>
      <c r="AO145" s="84"/>
      <c r="AP145" s="32" t="s">
        <v>418</v>
      </c>
      <c r="AQ145" s="42">
        <v>198</v>
      </c>
      <c r="AR145" s="42">
        <v>390</v>
      </c>
      <c r="AS145" s="85"/>
      <c r="AT145" s="76"/>
      <c r="AU145" s="76"/>
      <c r="AV145" s="76"/>
      <c r="AW145" s="76"/>
      <c r="AX145" s="32"/>
      <c r="AY145" s="32"/>
      <c r="AZ145" s="32"/>
      <c r="BA145" s="76"/>
      <c r="BB145" s="33"/>
      <c r="BC145" s="33"/>
      <c r="BD145" s="32"/>
      <c r="BE145" s="38"/>
      <c r="BF145" s="38"/>
      <c r="BG145" s="32" t="s">
        <v>587</v>
      </c>
      <c r="BH145" s="42">
        <v>0</v>
      </c>
      <c r="BI145" s="42">
        <v>0</v>
      </c>
      <c r="BJ145" s="34" t="s">
        <v>362</v>
      </c>
      <c r="BK145" s="34"/>
      <c r="BL145" s="35"/>
    </row>
    <row r="146" spans="1:64" ht="11.2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20"/>
      <c r="R146" s="31"/>
      <c r="S146" s="31"/>
      <c r="T146" s="31"/>
      <c r="U146" s="31"/>
      <c r="V146" s="31"/>
      <c r="W146" s="31"/>
      <c r="X146" s="31"/>
      <c r="Y146" s="31"/>
      <c r="Z146" s="31"/>
      <c r="AA146" s="18"/>
      <c r="AB146" s="17"/>
      <c r="AD146" s="32" t="s">
        <v>655</v>
      </c>
      <c r="AE146" s="38">
        <v>9</v>
      </c>
      <c r="AF146" s="38">
        <v>16.8</v>
      </c>
      <c r="AG146" s="82"/>
      <c r="AK146" s="82"/>
      <c r="AL146" s="32" t="s">
        <v>410</v>
      </c>
      <c r="AM146" s="38">
        <v>22</v>
      </c>
      <c r="AN146" s="38">
        <v>44.4</v>
      </c>
      <c r="AO146" s="84"/>
      <c r="AP146" s="32" t="s">
        <v>464</v>
      </c>
      <c r="AQ146" s="42">
        <v>198</v>
      </c>
      <c r="AR146" s="42">
        <v>390</v>
      </c>
      <c r="AS146" s="85"/>
      <c r="AT146" s="76"/>
      <c r="AU146" s="76"/>
      <c r="AV146" s="76"/>
      <c r="AW146" s="76"/>
      <c r="AX146" s="32"/>
      <c r="AY146" s="32"/>
      <c r="AZ146" s="32"/>
      <c r="BA146" s="76"/>
      <c r="BB146" s="33"/>
      <c r="BC146" s="33"/>
      <c r="BD146" s="32"/>
      <c r="BE146" s="38"/>
      <c r="BF146" s="38"/>
      <c r="BG146" s="32" t="s">
        <v>592</v>
      </c>
      <c r="BH146" s="42">
        <v>17</v>
      </c>
      <c r="BI146" s="42">
        <v>29</v>
      </c>
      <c r="BJ146" s="34" t="s">
        <v>361</v>
      </c>
      <c r="BK146" s="35"/>
      <c r="BL146" s="35"/>
    </row>
    <row r="147" spans="1:64" ht="11.2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20"/>
      <c r="R147" s="31"/>
      <c r="S147" s="31"/>
      <c r="T147" s="31"/>
      <c r="U147" s="31"/>
      <c r="V147" s="31"/>
      <c r="W147" s="31"/>
      <c r="X147" s="31"/>
      <c r="Y147" s="31"/>
      <c r="Z147" s="31"/>
      <c r="AA147" s="18"/>
      <c r="AB147" s="17"/>
      <c r="AD147" s="32" t="s">
        <v>110</v>
      </c>
      <c r="AE147" s="38">
        <v>9</v>
      </c>
      <c r="AF147" s="38">
        <v>16.8</v>
      </c>
      <c r="AG147" s="82"/>
      <c r="AK147" s="82"/>
      <c r="AL147" s="32" t="s">
        <v>92</v>
      </c>
      <c r="AM147" s="38">
        <v>0</v>
      </c>
      <c r="AN147" s="38">
        <v>0</v>
      </c>
      <c r="AO147" s="84"/>
      <c r="AP147" s="32" t="s">
        <v>609</v>
      </c>
      <c r="AQ147" s="42">
        <v>110</v>
      </c>
      <c r="AR147" s="42">
        <v>200</v>
      </c>
      <c r="AS147" s="85"/>
      <c r="AT147" s="76"/>
      <c r="AU147" s="76"/>
      <c r="AV147" s="76"/>
      <c r="AW147" s="76"/>
      <c r="AX147" s="32"/>
      <c r="AY147" s="32"/>
      <c r="AZ147" s="32"/>
      <c r="BA147" s="76"/>
      <c r="BB147" s="33"/>
      <c r="BC147" s="33"/>
      <c r="BD147" s="32"/>
      <c r="BE147" s="38"/>
      <c r="BF147" s="38"/>
      <c r="BG147" s="32"/>
      <c r="BH147" s="42"/>
      <c r="BI147" s="42"/>
      <c r="BJ147" s="34" t="s">
        <v>360</v>
      </c>
      <c r="BK147" s="35"/>
      <c r="BL147" s="35"/>
    </row>
    <row r="148" spans="1:64" ht="11.2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20"/>
      <c r="R148" s="31"/>
      <c r="S148" s="31"/>
      <c r="T148" s="31"/>
      <c r="U148" s="31"/>
      <c r="V148" s="31"/>
      <c r="W148" s="31"/>
      <c r="X148" s="31"/>
      <c r="Y148" s="31"/>
      <c r="Z148" s="31"/>
      <c r="AA148" s="18"/>
      <c r="AB148" s="17"/>
      <c r="AD148" s="32" t="s">
        <v>451</v>
      </c>
      <c r="AE148" s="38">
        <v>66</v>
      </c>
      <c r="AF148" s="38">
        <v>132</v>
      </c>
      <c r="AG148" s="82"/>
      <c r="AK148" s="82"/>
      <c r="AL148" s="32" t="s">
        <v>602</v>
      </c>
      <c r="AM148" s="38">
        <v>13</v>
      </c>
      <c r="AN148" s="38">
        <v>26.4</v>
      </c>
      <c r="AO148" s="84"/>
      <c r="AP148" s="32" t="s">
        <v>610</v>
      </c>
      <c r="AQ148" s="42">
        <v>198</v>
      </c>
      <c r="AR148" s="42">
        <v>390</v>
      </c>
      <c r="AS148" s="85"/>
      <c r="AT148" s="76"/>
      <c r="AU148" s="76"/>
      <c r="AV148" s="76"/>
      <c r="AW148" s="76"/>
      <c r="AX148" s="32"/>
      <c r="AY148" s="32"/>
      <c r="AZ148" s="32"/>
      <c r="BA148" s="76"/>
      <c r="BB148" s="33"/>
      <c r="BC148" s="33"/>
      <c r="BD148" s="32"/>
      <c r="BE148" s="40"/>
      <c r="BF148" s="38"/>
      <c r="BG148" s="32"/>
      <c r="BH148" s="42"/>
      <c r="BI148" s="42"/>
      <c r="BJ148" s="34" t="s">
        <v>359</v>
      </c>
      <c r="BK148" s="35"/>
      <c r="BL148" s="35"/>
    </row>
    <row r="149" spans="1:64" ht="11.2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20"/>
      <c r="R149" s="31"/>
      <c r="S149" s="31"/>
      <c r="T149" s="31"/>
      <c r="U149" s="31"/>
      <c r="V149" s="31"/>
      <c r="W149" s="31"/>
      <c r="X149" s="31"/>
      <c r="Y149" s="31"/>
      <c r="Z149" s="31"/>
      <c r="AA149" s="18"/>
      <c r="AB149" s="17"/>
      <c r="AD149" s="32" t="s">
        <v>765</v>
      </c>
      <c r="AE149" s="38">
        <v>66</v>
      </c>
      <c r="AF149" s="38">
        <v>132</v>
      </c>
      <c r="AG149" s="82"/>
      <c r="AK149" s="82"/>
      <c r="AL149" s="32" t="s">
        <v>320</v>
      </c>
      <c r="AM149" s="38">
        <v>9</v>
      </c>
      <c r="AN149" s="38">
        <v>16.8</v>
      </c>
      <c r="AO149" s="84"/>
      <c r="AP149" s="32" t="s">
        <v>611</v>
      </c>
      <c r="AQ149" s="42">
        <v>110</v>
      </c>
      <c r="AR149" s="42">
        <v>200</v>
      </c>
      <c r="AS149" s="85"/>
      <c r="AT149" s="76"/>
      <c r="AU149" s="76"/>
      <c r="AV149" s="76"/>
      <c r="AW149" s="76"/>
      <c r="AX149" s="32"/>
      <c r="AY149" s="32"/>
      <c r="AZ149" s="32"/>
      <c r="BA149" s="76"/>
      <c r="BB149" s="33"/>
      <c r="BC149" s="33"/>
      <c r="BD149" s="32"/>
      <c r="BE149" s="40"/>
      <c r="BF149" s="38"/>
      <c r="BG149" s="32"/>
      <c r="BH149" s="42"/>
      <c r="BI149" s="42"/>
      <c r="BJ149" s="34" t="s">
        <v>396</v>
      </c>
      <c r="BK149" s="35"/>
      <c r="BL149" s="35"/>
    </row>
    <row r="150" spans="1:64" ht="11.2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20"/>
      <c r="R150" s="31"/>
      <c r="S150" s="31"/>
      <c r="T150" s="31"/>
      <c r="U150" s="31"/>
      <c r="V150" s="31"/>
      <c r="W150" s="31"/>
      <c r="X150" s="31"/>
      <c r="Y150" s="31"/>
      <c r="Z150" s="31"/>
      <c r="AA150" s="18"/>
      <c r="AB150" s="17"/>
      <c r="AD150" s="32" t="s">
        <v>766</v>
      </c>
      <c r="AE150" s="38">
        <v>66</v>
      </c>
      <c r="AF150" s="38">
        <v>132</v>
      </c>
      <c r="AG150" s="82"/>
      <c r="AK150" s="82"/>
      <c r="AL150" s="32" t="s">
        <v>467</v>
      </c>
      <c r="AM150" s="38">
        <v>9</v>
      </c>
      <c r="AN150" s="38">
        <v>16.8</v>
      </c>
      <c r="AO150" s="84"/>
      <c r="AP150" s="32" t="s">
        <v>305</v>
      </c>
      <c r="AQ150" s="42">
        <v>110</v>
      </c>
      <c r="AR150" s="42">
        <v>200</v>
      </c>
      <c r="AS150" s="85"/>
      <c r="AT150" s="76"/>
      <c r="AU150" s="76"/>
      <c r="AV150" s="76"/>
      <c r="AW150" s="76"/>
      <c r="AX150" s="32"/>
      <c r="AY150" s="32"/>
      <c r="AZ150" s="32"/>
      <c r="BA150" s="76"/>
      <c r="BB150" s="33" t="s">
        <v>172</v>
      </c>
      <c r="BC150" s="33"/>
      <c r="BD150" s="32"/>
      <c r="BE150" s="38"/>
      <c r="BF150" s="38"/>
      <c r="BG150" s="35"/>
      <c r="BH150" s="42"/>
      <c r="BI150" s="42"/>
      <c r="BJ150" s="34" t="s">
        <v>507</v>
      </c>
      <c r="BK150" s="35"/>
      <c r="BL150" s="35"/>
    </row>
    <row r="151" spans="1:64" ht="11.2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20"/>
      <c r="R151" s="31"/>
      <c r="S151" s="31"/>
      <c r="T151" s="31"/>
      <c r="U151" s="31"/>
      <c r="V151" s="31"/>
      <c r="W151" s="31"/>
      <c r="X151" s="31"/>
      <c r="Y151" s="31"/>
      <c r="Z151" s="31"/>
      <c r="AA151" s="18"/>
      <c r="AB151" s="17"/>
      <c r="AD151" s="32" t="s">
        <v>767</v>
      </c>
      <c r="AE151" s="38">
        <v>66</v>
      </c>
      <c r="AF151" s="38">
        <v>132</v>
      </c>
      <c r="AG151" s="82"/>
      <c r="AK151" s="82"/>
      <c r="AL151" s="32" t="s">
        <v>321</v>
      </c>
      <c r="AM151" s="38">
        <v>9</v>
      </c>
      <c r="AN151" s="38">
        <v>16.8</v>
      </c>
      <c r="AO151" s="84"/>
      <c r="AP151" s="32" t="s">
        <v>306</v>
      </c>
      <c r="AQ151" s="42">
        <v>110</v>
      </c>
      <c r="AR151" s="42">
        <v>200</v>
      </c>
      <c r="AS151" s="85"/>
      <c r="AT151" s="76"/>
      <c r="AU151" s="76"/>
      <c r="AV151" s="76"/>
      <c r="AW151" s="76"/>
      <c r="AX151" s="32"/>
      <c r="AY151" s="32"/>
      <c r="AZ151" s="32"/>
      <c r="BA151" s="76"/>
      <c r="BB151" s="73" t="s">
        <v>839</v>
      </c>
      <c r="BC151" s="33"/>
      <c r="BD151" s="43"/>
      <c r="BE151" s="38"/>
      <c r="BF151" s="38"/>
      <c r="BG151" s="35"/>
      <c r="BH151" s="42"/>
      <c r="BI151" s="42"/>
      <c r="BJ151" s="34" t="s">
        <v>358</v>
      </c>
      <c r="BK151" s="35"/>
      <c r="BL151" s="35"/>
    </row>
    <row r="152" spans="1:64" ht="11.2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20"/>
      <c r="R152" s="31"/>
      <c r="S152" s="31"/>
      <c r="T152" s="31"/>
      <c r="U152" s="31"/>
      <c r="V152" s="31"/>
      <c r="W152" s="31"/>
      <c r="X152" s="31"/>
      <c r="Y152" s="31"/>
      <c r="Z152" s="31"/>
      <c r="AA152" s="18"/>
      <c r="AB152" s="17"/>
      <c r="AD152" s="43" t="s">
        <v>413</v>
      </c>
      <c r="AE152" s="38">
        <v>10</v>
      </c>
      <c r="AF152" s="38">
        <v>20</v>
      </c>
      <c r="AG152" s="82"/>
      <c r="AK152" s="82"/>
      <c r="AL152" s="32" t="s">
        <v>115</v>
      </c>
      <c r="AM152" s="38">
        <v>22</v>
      </c>
      <c r="AN152" s="38">
        <v>44</v>
      </c>
      <c r="AO152" s="84"/>
      <c r="AP152" s="32" t="s">
        <v>784</v>
      </c>
      <c r="AQ152" s="42">
        <v>198</v>
      </c>
      <c r="AR152" s="42">
        <v>390</v>
      </c>
      <c r="AS152" s="85"/>
      <c r="AT152" s="76"/>
      <c r="AU152" s="76"/>
      <c r="AV152" s="76"/>
      <c r="AW152" s="76"/>
      <c r="AX152" s="32"/>
      <c r="AY152" s="32"/>
      <c r="AZ152" s="32"/>
      <c r="BA152" s="76"/>
      <c r="BB152" s="73" t="s">
        <v>845</v>
      </c>
      <c r="BC152" s="33"/>
      <c r="BD152" s="43"/>
      <c r="BE152" s="38"/>
      <c r="BF152" s="38"/>
      <c r="BG152" s="44" t="s">
        <v>551</v>
      </c>
      <c r="BH152" s="33" t="s">
        <v>169</v>
      </c>
      <c r="BI152" s="35"/>
      <c r="BJ152" s="34" t="s">
        <v>357</v>
      </c>
      <c r="BK152" s="35"/>
      <c r="BL152" s="35"/>
    </row>
    <row r="153" spans="1:64" ht="11.2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20"/>
      <c r="R153" s="31"/>
      <c r="S153" s="31"/>
      <c r="T153" s="31"/>
      <c r="U153" s="31"/>
      <c r="V153" s="31"/>
      <c r="W153" s="31"/>
      <c r="X153" s="31"/>
      <c r="Y153" s="31"/>
      <c r="Z153" s="31"/>
      <c r="AA153" s="18"/>
      <c r="AB153" s="17"/>
      <c r="AD153" s="43" t="s">
        <v>436</v>
      </c>
      <c r="AE153" s="38">
        <v>10</v>
      </c>
      <c r="AF153" s="38">
        <v>20</v>
      </c>
      <c r="AG153" s="82"/>
      <c r="AK153" s="82"/>
      <c r="AL153" s="32" t="s">
        <v>116</v>
      </c>
      <c r="AM153" s="38">
        <v>22</v>
      </c>
      <c r="AN153" s="38">
        <v>44</v>
      </c>
      <c r="AO153" s="78"/>
      <c r="AP153" s="32" t="s">
        <v>785</v>
      </c>
      <c r="AQ153" s="42">
        <v>198</v>
      </c>
      <c r="AR153" s="42">
        <v>390</v>
      </c>
      <c r="AS153" s="85"/>
      <c r="AT153" s="76"/>
      <c r="AU153" s="76"/>
      <c r="AV153" s="76"/>
      <c r="AW153" s="76"/>
      <c r="AX153" s="32"/>
      <c r="AY153" s="32"/>
      <c r="AZ153" s="32"/>
      <c r="BA153" s="76"/>
      <c r="BB153" s="73" t="s">
        <v>846</v>
      </c>
      <c r="BC153" s="32"/>
      <c r="BD153" s="43"/>
      <c r="BE153" s="38"/>
      <c r="BF153" s="38"/>
      <c r="BG153" s="35"/>
      <c r="BH153" s="35"/>
      <c r="BI153" s="35"/>
      <c r="BJ153" s="34" t="s">
        <v>725</v>
      </c>
      <c r="BK153" s="35"/>
      <c r="BL153" s="35"/>
    </row>
    <row r="154" spans="1:64" ht="11.25" customHeight="1">
      <c r="A154" s="8"/>
      <c r="B154" s="8"/>
      <c r="C154" s="8"/>
      <c r="D154" s="8"/>
      <c r="E154" s="8"/>
      <c r="F154" s="8"/>
      <c r="G154" s="31"/>
      <c r="H154" s="8"/>
      <c r="I154" s="8"/>
      <c r="J154" s="8"/>
      <c r="K154" s="8"/>
      <c r="L154" s="8"/>
      <c r="M154" s="8"/>
      <c r="N154" s="8"/>
      <c r="O154" s="8"/>
      <c r="P154" s="8"/>
      <c r="R154" s="8"/>
      <c r="S154" s="8"/>
      <c r="T154" s="8"/>
      <c r="U154" s="8"/>
      <c r="V154" s="8"/>
      <c r="W154" s="8"/>
      <c r="X154" s="8"/>
      <c r="Y154" s="8"/>
      <c r="Z154" s="8"/>
      <c r="AA154" s="18"/>
      <c r="AB154" s="17"/>
      <c r="AD154" s="43" t="s">
        <v>437</v>
      </c>
      <c r="AE154" s="38">
        <v>10</v>
      </c>
      <c r="AF154" s="38">
        <v>20</v>
      </c>
      <c r="AG154" s="82"/>
      <c r="AK154" s="82"/>
      <c r="AL154" s="43" t="s">
        <v>201</v>
      </c>
      <c r="AM154" s="38">
        <v>22</v>
      </c>
      <c r="AN154" s="38">
        <v>44</v>
      </c>
      <c r="AO154" s="78"/>
      <c r="AP154" s="32" t="s">
        <v>245</v>
      </c>
      <c r="AQ154" s="42">
        <v>198</v>
      </c>
      <c r="AR154" s="42">
        <v>390</v>
      </c>
      <c r="AS154" s="85"/>
      <c r="AT154" s="76"/>
      <c r="AU154" s="76"/>
      <c r="AV154" s="76"/>
      <c r="AW154" s="76"/>
      <c r="AX154" s="32"/>
      <c r="AY154" s="32"/>
      <c r="AZ154" s="32"/>
      <c r="BA154" s="76"/>
      <c r="BB154" s="32" t="s">
        <v>847</v>
      </c>
      <c r="BC154" s="32"/>
      <c r="BD154" s="43"/>
      <c r="BE154" s="38"/>
      <c r="BF154" s="38"/>
      <c r="BG154" s="44" t="s">
        <v>552</v>
      </c>
      <c r="BH154" s="35"/>
      <c r="BI154" s="35"/>
      <c r="BJ154" s="34" t="s">
        <v>726</v>
      </c>
      <c r="BK154" s="35"/>
      <c r="BL154" s="35"/>
    </row>
    <row r="155" spans="1:64" ht="11.25" customHeight="1">
      <c r="A155" s="8"/>
      <c r="B155" s="8"/>
      <c r="C155" s="8"/>
      <c r="D155" s="8"/>
      <c r="E155" s="8"/>
      <c r="F155" s="8"/>
      <c r="G155" s="31"/>
      <c r="H155" s="8"/>
      <c r="I155" s="8"/>
      <c r="J155" s="8"/>
      <c r="K155" s="8"/>
      <c r="L155" s="8"/>
      <c r="M155" s="8"/>
      <c r="N155" s="8"/>
      <c r="O155" s="8"/>
      <c r="P155" s="8"/>
      <c r="R155" s="8"/>
      <c r="S155" s="8"/>
      <c r="T155" s="8"/>
      <c r="U155" s="8"/>
      <c r="V155" s="8"/>
      <c r="W155" s="8"/>
      <c r="X155" s="8"/>
      <c r="Y155" s="8"/>
      <c r="Z155" s="8"/>
      <c r="AA155" s="18"/>
      <c r="AB155" s="17"/>
      <c r="AD155" s="43" t="s">
        <v>590</v>
      </c>
      <c r="AE155" s="38">
        <v>10</v>
      </c>
      <c r="AF155" s="38">
        <v>20</v>
      </c>
      <c r="AG155" s="82"/>
      <c r="AK155" s="82"/>
      <c r="AL155" s="43"/>
      <c r="AM155" s="38"/>
      <c r="AN155" s="38"/>
      <c r="AO155" s="78"/>
      <c r="AP155" s="32" t="s">
        <v>246</v>
      </c>
      <c r="AQ155" s="42">
        <v>198</v>
      </c>
      <c r="AR155" s="42">
        <v>390</v>
      </c>
      <c r="AS155" s="85"/>
      <c r="AT155" s="76"/>
      <c r="AU155" s="76"/>
      <c r="AV155" s="76"/>
      <c r="AW155" s="76"/>
      <c r="AX155" s="32"/>
      <c r="AY155" s="32"/>
      <c r="AZ155" s="32"/>
      <c r="BA155" s="76"/>
      <c r="BB155" s="73" t="s">
        <v>848</v>
      </c>
      <c r="BC155" s="32"/>
      <c r="BD155" s="43"/>
      <c r="BE155" s="38"/>
      <c r="BF155" s="38"/>
      <c r="BG155" s="102">
        <v>-2</v>
      </c>
      <c r="BH155" s="42">
        <v>17</v>
      </c>
      <c r="BI155" s="42">
        <v>29</v>
      </c>
      <c r="BJ155" s="34" t="s">
        <v>356</v>
      </c>
      <c r="BK155" s="35"/>
      <c r="BL155" s="35"/>
    </row>
    <row r="156" spans="1:64" ht="11.25" customHeight="1">
      <c r="A156" s="8"/>
      <c r="B156" s="8"/>
      <c r="C156" s="8"/>
      <c r="D156" s="8"/>
      <c r="E156" s="8"/>
      <c r="F156" s="8"/>
      <c r="G156" s="31"/>
      <c r="H156" s="8"/>
      <c r="I156" s="8"/>
      <c r="J156" s="8"/>
      <c r="K156" s="8"/>
      <c r="L156" s="8"/>
      <c r="M156" s="8"/>
      <c r="N156" s="8"/>
      <c r="O156" s="8"/>
      <c r="P156" s="8"/>
      <c r="R156" s="8"/>
      <c r="S156" s="8"/>
      <c r="T156" s="8"/>
      <c r="U156" s="8"/>
      <c r="V156" s="8"/>
      <c r="W156" s="8"/>
      <c r="X156" s="8"/>
      <c r="Y156" s="8"/>
      <c r="Z156" s="8"/>
      <c r="AA156" s="18"/>
      <c r="AB156" s="17"/>
      <c r="AD156" s="43" t="s">
        <v>589</v>
      </c>
      <c r="AE156" s="38">
        <v>10</v>
      </c>
      <c r="AF156" s="38">
        <v>20</v>
      </c>
      <c r="AG156" s="82"/>
      <c r="AK156" s="82"/>
      <c r="AL156" s="43"/>
      <c r="AM156" s="38"/>
      <c r="AN156" s="38"/>
      <c r="AO156" s="78"/>
      <c r="AP156" s="32" t="s">
        <v>614</v>
      </c>
      <c r="AQ156" s="42">
        <v>198</v>
      </c>
      <c r="AR156" s="42">
        <v>390</v>
      </c>
      <c r="AS156" s="85"/>
      <c r="AT156" s="76"/>
      <c r="AU156" s="76"/>
      <c r="AV156" s="76"/>
      <c r="AW156" s="76"/>
      <c r="AX156" s="32"/>
      <c r="AY156" s="32"/>
      <c r="AZ156" s="32"/>
      <c r="BA156" s="76"/>
      <c r="BB156" s="73" t="s">
        <v>849</v>
      </c>
      <c r="BC156" s="32"/>
      <c r="BD156" s="43"/>
      <c r="BE156" s="38"/>
      <c r="BF156" s="38"/>
      <c r="BG156" s="103">
        <v>-1</v>
      </c>
      <c r="BH156" s="42">
        <v>17</v>
      </c>
      <c r="BI156" s="42">
        <v>29</v>
      </c>
      <c r="BJ156" s="34" t="s">
        <v>365</v>
      </c>
      <c r="BK156" s="35"/>
      <c r="BL156" s="35"/>
    </row>
    <row r="157" spans="1:64" ht="11.25" customHeight="1">
      <c r="A157" s="8"/>
      <c r="B157" s="8"/>
      <c r="C157" s="8"/>
      <c r="D157" s="8"/>
      <c r="E157" s="8"/>
      <c r="F157" s="8"/>
      <c r="G157" s="31"/>
      <c r="H157" s="8"/>
      <c r="I157" s="8"/>
      <c r="J157" s="8"/>
      <c r="K157" s="8"/>
      <c r="L157" s="8"/>
      <c r="M157" s="8"/>
      <c r="N157" s="8"/>
      <c r="O157" s="8"/>
      <c r="P157" s="8"/>
      <c r="R157" s="8"/>
      <c r="S157" s="8"/>
      <c r="T157" s="8"/>
      <c r="U157" s="8"/>
      <c r="V157" s="8"/>
      <c r="W157" s="8"/>
      <c r="X157" s="8"/>
      <c r="Y157" s="8"/>
      <c r="Z157" s="8"/>
      <c r="AA157" s="18"/>
      <c r="AB157" s="17"/>
      <c r="AD157" s="43" t="s">
        <v>111</v>
      </c>
      <c r="AE157" s="38">
        <v>9</v>
      </c>
      <c r="AF157" s="38">
        <v>16.8</v>
      </c>
      <c r="AG157" s="82"/>
      <c r="AK157" s="82"/>
      <c r="AL157" s="32" t="s">
        <v>375</v>
      </c>
      <c r="AM157" s="36"/>
      <c r="AN157" s="36"/>
      <c r="AO157" s="78"/>
      <c r="AP157" s="32" t="s">
        <v>794</v>
      </c>
      <c r="AQ157" s="42">
        <v>198</v>
      </c>
      <c r="AR157" s="42">
        <v>390</v>
      </c>
      <c r="AS157" s="85"/>
      <c r="AT157" s="76"/>
      <c r="AU157" s="76"/>
      <c r="AV157" s="76"/>
      <c r="AW157" s="76"/>
      <c r="AX157" s="32"/>
      <c r="AY157" s="32"/>
      <c r="AZ157" s="32"/>
      <c r="BA157" s="76"/>
      <c r="BB157" s="73" t="s">
        <v>840</v>
      </c>
      <c r="BC157" s="32"/>
      <c r="BD157" s="43"/>
      <c r="BE157" s="38"/>
      <c r="BF157" s="38"/>
      <c r="BG157" s="103" t="s">
        <v>553</v>
      </c>
      <c r="BH157" s="42">
        <v>0</v>
      </c>
      <c r="BI157" s="42">
        <v>0</v>
      </c>
      <c r="BJ157" s="34" t="s">
        <v>364</v>
      </c>
      <c r="BK157" s="35"/>
      <c r="BL157" s="35"/>
    </row>
    <row r="158" spans="1:64" ht="11.25" customHeight="1">
      <c r="A158" s="8"/>
      <c r="B158" s="8"/>
      <c r="C158" s="8"/>
      <c r="D158" s="8"/>
      <c r="E158" s="8"/>
      <c r="F158" s="8"/>
      <c r="G158" s="31"/>
      <c r="H158" s="8"/>
      <c r="I158" s="8"/>
      <c r="J158" s="8"/>
      <c r="K158" s="8"/>
      <c r="L158" s="8"/>
      <c r="M158" s="8"/>
      <c r="N158" s="8"/>
      <c r="O158" s="8"/>
      <c r="P158" s="8"/>
      <c r="R158" s="8"/>
      <c r="S158" s="8"/>
      <c r="T158" s="8"/>
      <c r="U158" s="8"/>
      <c r="V158" s="8"/>
      <c r="W158" s="8"/>
      <c r="X158" s="8"/>
      <c r="Y158" s="8"/>
      <c r="Z158" s="8"/>
      <c r="AA158" s="18"/>
      <c r="AB158" s="17"/>
      <c r="AD158" s="43" t="s">
        <v>112</v>
      </c>
      <c r="AE158" s="38">
        <v>9</v>
      </c>
      <c r="AF158" s="38">
        <v>16.8</v>
      </c>
      <c r="AG158" s="82"/>
      <c r="AK158" s="82"/>
      <c r="AL158" s="32" t="s">
        <v>432</v>
      </c>
      <c r="AM158" s="36"/>
      <c r="AN158" s="36"/>
      <c r="AO158" s="78"/>
      <c r="AP158" s="32" t="s">
        <v>612</v>
      </c>
      <c r="AQ158" s="42">
        <v>198</v>
      </c>
      <c r="AR158" s="42">
        <v>390</v>
      </c>
      <c r="AS158" s="85"/>
      <c r="AT158" s="76"/>
      <c r="AU158" s="76"/>
      <c r="AV158" s="76"/>
      <c r="AW158" s="76"/>
      <c r="AX158" s="32"/>
      <c r="AY158" s="32"/>
      <c r="AZ158" s="32"/>
      <c r="BA158" s="76"/>
      <c r="BB158" s="73" t="s">
        <v>866</v>
      </c>
      <c r="BC158" s="32"/>
      <c r="BD158" s="33" t="s">
        <v>98</v>
      </c>
      <c r="BE158" s="38"/>
      <c r="BF158" s="38"/>
      <c r="BG158" s="103" t="s">
        <v>554</v>
      </c>
      <c r="BH158" s="42">
        <v>10</v>
      </c>
      <c r="BI158" s="42">
        <v>18</v>
      </c>
      <c r="BJ158" s="34" t="s">
        <v>506</v>
      </c>
      <c r="BK158" s="35"/>
      <c r="BL158" s="35"/>
    </row>
    <row r="159" spans="1:64" ht="11.25" customHeight="1">
      <c r="A159" s="8"/>
      <c r="B159" s="8"/>
      <c r="C159" s="8"/>
      <c r="D159" s="8"/>
      <c r="E159" s="8"/>
      <c r="F159" s="8"/>
      <c r="G159" s="31"/>
      <c r="H159" s="8"/>
      <c r="I159" s="8"/>
      <c r="J159" s="8"/>
      <c r="K159" s="8"/>
      <c r="L159" s="8"/>
      <c r="M159" s="8"/>
      <c r="N159" s="8"/>
      <c r="O159" s="8"/>
      <c r="P159" s="8"/>
      <c r="R159" s="8"/>
      <c r="S159" s="8"/>
      <c r="T159" s="8"/>
      <c r="U159" s="8"/>
      <c r="V159" s="8"/>
      <c r="W159" s="8"/>
      <c r="X159" s="8"/>
      <c r="Y159" s="8"/>
      <c r="Z159" s="8"/>
      <c r="AA159" s="18"/>
      <c r="AB159" s="17"/>
      <c r="AD159" s="43" t="s">
        <v>199</v>
      </c>
      <c r="AE159" s="38">
        <v>9</v>
      </c>
      <c r="AF159" s="38">
        <v>16.8</v>
      </c>
      <c r="AG159" s="82"/>
      <c r="AK159" s="82"/>
      <c r="AL159" s="32" t="s">
        <v>377</v>
      </c>
      <c r="AM159" s="36"/>
      <c r="AN159" s="36"/>
      <c r="AO159" s="78"/>
      <c r="AP159" s="32" t="s">
        <v>613</v>
      </c>
      <c r="AQ159" s="42">
        <v>198</v>
      </c>
      <c r="AR159" s="42">
        <v>390</v>
      </c>
      <c r="AS159" s="85"/>
      <c r="AT159" s="76"/>
      <c r="AU159" s="76"/>
      <c r="AV159" s="76"/>
      <c r="AW159" s="76"/>
      <c r="AX159" s="32"/>
      <c r="AY159" s="32"/>
      <c r="AZ159" s="32"/>
      <c r="BA159" s="76"/>
      <c r="BB159" s="73" t="s">
        <v>867</v>
      </c>
      <c r="BC159" s="32"/>
      <c r="BD159" s="32" t="s">
        <v>716</v>
      </c>
      <c r="BE159" s="38">
        <v>0</v>
      </c>
      <c r="BF159" s="38">
        <v>0</v>
      </c>
      <c r="BG159" s="103" t="s">
        <v>555</v>
      </c>
      <c r="BH159" s="42">
        <v>10</v>
      </c>
      <c r="BI159" s="42">
        <v>18</v>
      </c>
      <c r="BJ159" s="34" t="s">
        <v>367</v>
      </c>
      <c r="BK159" s="35"/>
      <c r="BL159" s="35"/>
    </row>
    <row r="160" spans="1:64" ht="11.25" customHeight="1">
      <c r="A160" s="8"/>
      <c r="B160" s="8"/>
      <c r="C160" s="8"/>
      <c r="D160" s="8"/>
      <c r="E160" s="8"/>
      <c r="F160" s="8"/>
      <c r="G160" s="31"/>
      <c r="H160" s="8"/>
      <c r="I160" s="8"/>
      <c r="J160" s="8"/>
      <c r="K160" s="8"/>
      <c r="L160" s="8"/>
      <c r="M160" s="8"/>
      <c r="N160" s="8"/>
      <c r="O160" s="8"/>
      <c r="P160" s="8"/>
      <c r="R160" s="8"/>
      <c r="S160" s="8"/>
      <c r="T160" s="8"/>
      <c r="U160" s="8"/>
      <c r="V160" s="8"/>
      <c r="W160" s="8"/>
      <c r="X160" s="8"/>
      <c r="Y160" s="8"/>
      <c r="Z160" s="8"/>
      <c r="AA160" s="18"/>
      <c r="AB160" s="17"/>
      <c r="AD160" s="43" t="s">
        <v>113</v>
      </c>
      <c r="AE160" s="38">
        <v>9</v>
      </c>
      <c r="AF160" s="38">
        <v>16.8</v>
      </c>
      <c r="AG160" s="82"/>
      <c r="AK160" s="82"/>
      <c r="AL160" s="32" t="s">
        <v>219</v>
      </c>
      <c r="AM160" s="36"/>
      <c r="AN160" s="36"/>
      <c r="AO160" s="78"/>
      <c r="AP160" s="32" t="s">
        <v>748</v>
      </c>
      <c r="AQ160" s="42">
        <v>198</v>
      </c>
      <c r="AR160" s="42">
        <v>390</v>
      </c>
      <c r="AS160" s="85"/>
      <c r="AT160" s="76"/>
      <c r="AU160" s="76"/>
      <c r="AV160" s="76"/>
      <c r="AW160" s="76"/>
      <c r="AX160" s="32"/>
      <c r="AY160" s="32"/>
      <c r="AZ160" s="32"/>
      <c r="BA160" s="76"/>
      <c r="BB160" s="32" t="s">
        <v>868</v>
      </c>
      <c r="BC160" s="32"/>
      <c r="BD160" s="32" t="s">
        <v>325</v>
      </c>
      <c r="BE160" s="38">
        <v>18</v>
      </c>
      <c r="BF160" s="38">
        <v>35.4</v>
      </c>
      <c r="BG160" s="35"/>
      <c r="BH160" s="35"/>
      <c r="BI160" s="35"/>
      <c r="BJ160" s="34" t="s">
        <v>366</v>
      </c>
      <c r="BK160" s="35"/>
      <c r="BL160" s="35"/>
    </row>
    <row r="161" spans="1:64" ht="11.25" customHeight="1">
      <c r="A161" s="8"/>
      <c r="B161" s="8"/>
      <c r="C161" s="8"/>
      <c r="D161" s="8"/>
      <c r="E161" s="8"/>
      <c r="F161" s="8"/>
      <c r="G161" s="31"/>
      <c r="H161" s="8"/>
      <c r="I161" s="8"/>
      <c r="J161" s="8"/>
      <c r="K161" s="8"/>
      <c r="L161" s="8"/>
      <c r="M161" s="8"/>
      <c r="N161" s="8"/>
      <c r="O161" s="8"/>
      <c r="P161" s="8"/>
      <c r="R161" s="8"/>
      <c r="S161" s="8"/>
      <c r="T161" s="8"/>
      <c r="U161" s="8"/>
      <c r="V161" s="8"/>
      <c r="W161" s="8"/>
      <c r="X161" s="8"/>
      <c r="Y161" s="8"/>
      <c r="Z161" s="8"/>
      <c r="AA161" s="18"/>
      <c r="AB161" s="17"/>
      <c r="AD161" s="43" t="s">
        <v>435</v>
      </c>
      <c r="AE161" s="38">
        <v>14</v>
      </c>
      <c r="AF161" s="38">
        <v>25</v>
      </c>
      <c r="AG161" s="82"/>
      <c r="AK161" s="82"/>
      <c r="AL161" s="32" t="s">
        <v>378</v>
      </c>
      <c r="AM161" s="36"/>
      <c r="AN161" s="36"/>
      <c r="AO161" s="78"/>
      <c r="AP161" s="32" t="s">
        <v>749</v>
      </c>
      <c r="AQ161" s="42">
        <v>198</v>
      </c>
      <c r="AR161" s="42">
        <v>390</v>
      </c>
      <c r="AS161" s="85"/>
      <c r="AT161" s="76"/>
      <c r="AU161" s="76"/>
      <c r="AV161" s="76"/>
      <c r="AW161" s="76"/>
      <c r="AX161" s="32"/>
      <c r="AY161" s="32"/>
      <c r="AZ161" s="32"/>
      <c r="BA161" s="76"/>
      <c r="BB161" s="73" t="s">
        <v>869</v>
      </c>
      <c r="BC161" s="32"/>
      <c r="BD161" s="32" t="s">
        <v>160</v>
      </c>
      <c r="BE161" s="38">
        <v>9</v>
      </c>
      <c r="BF161" s="38">
        <v>18</v>
      </c>
      <c r="BG161" s="44" t="s">
        <v>569</v>
      </c>
      <c r="BH161" s="35"/>
      <c r="BI161" s="35"/>
      <c r="BJ161" s="34" t="s">
        <v>763</v>
      </c>
      <c r="BK161" s="35"/>
      <c r="BL161" s="35"/>
    </row>
    <row r="162" spans="1:64" ht="11.25" customHeight="1">
      <c r="A162" s="8"/>
      <c r="B162" s="8"/>
      <c r="C162" s="8"/>
      <c r="D162" s="8"/>
      <c r="E162" s="8"/>
      <c r="F162" s="8"/>
      <c r="G162" s="31"/>
      <c r="H162" s="8"/>
      <c r="I162" s="8"/>
      <c r="J162" s="8"/>
      <c r="K162" s="8"/>
      <c r="L162" s="8"/>
      <c r="M162" s="8"/>
      <c r="N162" s="8"/>
      <c r="O162" s="8"/>
      <c r="P162" s="8"/>
      <c r="R162" s="8"/>
      <c r="S162" s="8"/>
      <c r="T162" s="8"/>
      <c r="U162" s="8"/>
      <c r="V162" s="8"/>
      <c r="W162" s="8"/>
      <c r="X162" s="8"/>
      <c r="Y162" s="8"/>
      <c r="Z162" s="8"/>
      <c r="AA162" s="18"/>
      <c r="AB162" s="17"/>
      <c r="AD162" s="43" t="s">
        <v>114</v>
      </c>
      <c r="AE162" s="38">
        <v>9</v>
      </c>
      <c r="AF162" s="38">
        <v>16.8</v>
      </c>
      <c r="AG162" s="82"/>
      <c r="AK162" s="82"/>
      <c r="AL162" s="32" t="s">
        <v>220</v>
      </c>
      <c r="AM162" s="36"/>
      <c r="AN162" s="36"/>
      <c r="AO162" s="78"/>
      <c r="AP162" s="32" t="s">
        <v>750</v>
      </c>
      <c r="AQ162" s="42">
        <v>198</v>
      </c>
      <c r="AR162" s="42">
        <v>390</v>
      </c>
      <c r="AS162" s="85"/>
      <c r="AT162" s="76"/>
      <c r="AU162" s="76"/>
      <c r="AV162" s="76"/>
      <c r="AW162" s="76"/>
      <c r="AX162" s="32"/>
      <c r="AY162" s="32"/>
      <c r="AZ162" s="32"/>
      <c r="BA162" s="76"/>
      <c r="BB162" s="73" t="s">
        <v>870</v>
      </c>
      <c r="BC162" s="32"/>
      <c r="BD162" s="32" t="s">
        <v>161</v>
      </c>
      <c r="BE162" s="38">
        <v>9</v>
      </c>
      <c r="BF162" s="38">
        <v>18</v>
      </c>
      <c r="BG162" s="35" t="s">
        <v>558</v>
      </c>
      <c r="BH162" s="35"/>
      <c r="BI162" s="35"/>
      <c r="BJ162" s="34" t="s">
        <v>764</v>
      </c>
      <c r="BK162" s="35"/>
      <c r="BL162" s="35"/>
    </row>
    <row r="163" spans="1:64" ht="11.25" customHeight="1">
      <c r="A163" s="8"/>
      <c r="B163" s="8"/>
      <c r="C163" s="8"/>
      <c r="D163" s="8"/>
      <c r="E163" s="8"/>
      <c r="F163" s="8"/>
      <c r="G163" s="31"/>
      <c r="H163" s="8"/>
      <c r="I163" s="8"/>
      <c r="J163" s="8"/>
      <c r="K163" s="8"/>
      <c r="L163" s="8"/>
      <c r="M163" s="8"/>
      <c r="N163" s="8"/>
      <c r="O163" s="8"/>
      <c r="P163" s="8"/>
      <c r="R163" s="8"/>
      <c r="S163" s="8"/>
      <c r="T163" s="8"/>
      <c r="U163" s="8"/>
      <c r="V163" s="8"/>
      <c r="W163" s="8"/>
      <c r="X163" s="8"/>
      <c r="Y163" s="8"/>
      <c r="Z163" s="8"/>
      <c r="AA163" s="18"/>
      <c r="AB163" s="17"/>
      <c r="AD163" s="43" t="s">
        <v>255</v>
      </c>
      <c r="AE163" s="38">
        <v>0</v>
      </c>
      <c r="AF163" s="38">
        <v>0</v>
      </c>
      <c r="AG163" s="82"/>
      <c r="AK163" s="82"/>
      <c r="AL163" s="32" t="s">
        <v>379</v>
      </c>
      <c r="AM163" s="36"/>
      <c r="AN163" s="36"/>
      <c r="AO163" s="78"/>
      <c r="AP163" s="32" t="s">
        <v>795</v>
      </c>
      <c r="AQ163" s="42">
        <v>110</v>
      </c>
      <c r="AR163" s="42">
        <v>200</v>
      </c>
      <c r="AS163" s="85"/>
      <c r="AT163" s="76"/>
      <c r="AU163" s="76"/>
      <c r="AV163" s="76"/>
      <c r="AW163" s="76"/>
      <c r="AX163" s="32"/>
      <c r="AY163" s="32"/>
      <c r="AZ163" s="32"/>
      <c r="BA163" s="76"/>
      <c r="BB163" s="73" t="s">
        <v>871</v>
      </c>
      <c r="BC163" s="32"/>
      <c r="BD163" s="32" t="s">
        <v>327</v>
      </c>
      <c r="BE163" s="38">
        <v>9</v>
      </c>
      <c r="BF163" s="38">
        <v>18</v>
      </c>
      <c r="BG163" s="35" t="s">
        <v>570</v>
      </c>
      <c r="BH163" s="35"/>
      <c r="BI163" s="35"/>
      <c r="BJ163" s="35"/>
      <c r="BK163" s="35"/>
      <c r="BL163" s="35"/>
    </row>
    <row r="164" spans="1:64" ht="11.25" customHeight="1">
      <c r="A164" s="8"/>
      <c r="B164" s="8"/>
      <c r="C164" s="8"/>
      <c r="D164" s="8"/>
      <c r="E164" s="8"/>
      <c r="F164" s="8"/>
      <c r="G164" s="31"/>
      <c r="H164" s="8"/>
      <c r="I164" s="8"/>
      <c r="J164" s="8"/>
      <c r="K164" s="8"/>
      <c r="L164" s="8"/>
      <c r="M164" s="8"/>
      <c r="N164" s="8"/>
      <c r="O164" s="8"/>
      <c r="P164" s="8"/>
      <c r="R164" s="8"/>
      <c r="S164" s="8"/>
      <c r="T164" s="8"/>
      <c r="U164" s="8"/>
      <c r="V164" s="8"/>
      <c r="W164" s="8"/>
      <c r="X164" s="8"/>
      <c r="Y164" s="8"/>
      <c r="Z164" s="8"/>
      <c r="AA164" s="18"/>
      <c r="AB164" s="17"/>
      <c r="AD164" s="43" t="s">
        <v>90</v>
      </c>
      <c r="AE164" s="38">
        <v>0</v>
      </c>
      <c r="AF164" s="38">
        <v>0</v>
      </c>
      <c r="AG164" s="84"/>
      <c r="AK164" s="84"/>
      <c r="AL164" s="32" t="s">
        <v>224</v>
      </c>
      <c r="AM164" s="36"/>
      <c r="AN164" s="36"/>
      <c r="AO164" s="78"/>
      <c r="AP164" s="32" t="s">
        <v>786</v>
      </c>
      <c r="AQ164" s="42">
        <v>110</v>
      </c>
      <c r="AR164" s="42">
        <v>200</v>
      </c>
      <c r="AS164" s="85"/>
      <c r="AT164" s="76"/>
      <c r="AU164" s="76"/>
      <c r="AV164" s="76"/>
      <c r="AW164" s="76"/>
      <c r="AX164" s="32"/>
      <c r="AY164" s="32"/>
      <c r="AZ164" s="32"/>
      <c r="BA164" s="76"/>
      <c r="BB164" s="73" t="s">
        <v>872</v>
      </c>
      <c r="BC164" s="32"/>
      <c r="BD164" s="32" t="s">
        <v>162</v>
      </c>
      <c r="BE164" s="38">
        <v>9</v>
      </c>
      <c r="BF164" s="38">
        <v>18</v>
      </c>
      <c r="BG164" s="35" t="s">
        <v>571</v>
      </c>
      <c r="BH164" s="35"/>
      <c r="BI164" s="35"/>
      <c r="BJ164" s="35"/>
      <c r="BK164" s="35"/>
      <c r="BL164" s="35"/>
    </row>
    <row r="165" spans="1:64" ht="11.25" customHeight="1">
      <c r="A165" s="8"/>
      <c r="B165" s="8"/>
      <c r="C165" s="8"/>
      <c r="D165" s="8"/>
      <c r="E165" s="8"/>
      <c r="F165" s="8"/>
      <c r="G165" s="31"/>
      <c r="H165" s="8"/>
      <c r="I165" s="8"/>
      <c r="J165" s="8"/>
      <c r="K165" s="8"/>
      <c r="L165" s="8"/>
      <c r="M165" s="8"/>
      <c r="N165" s="8"/>
      <c r="O165" s="8"/>
      <c r="P165" s="8"/>
      <c r="R165" s="8"/>
      <c r="S165" s="8"/>
      <c r="T165" s="8"/>
      <c r="U165" s="8"/>
      <c r="V165" s="8"/>
      <c r="W165" s="8"/>
      <c r="X165" s="8"/>
      <c r="Y165" s="8"/>
      <c r="Z165" s="8"/>
      <c r="AA165" s="18"/>
      <c r="AB165" s="17"/>
      <c r="AD165" s="43" t="s">
        <v>601</v>
      </c>
      <c r="AE165" s="38">
        <v>9</v>
      </c>
      <c r="AF165" s="38">
        <v>16.8</v>
      </c>
      <c r="AG165" s="84"/>
      <c r="AK165" s="84"/>
      <c r="AL165" s="32" t="s">
        <v>225</v>
      </c>
      <c r="AM165" s="36"/>
      <c r="AN165" s="36"/>
      <c r="AO165" s="78"/>
      <c r="AP165" s="32" t="s">
        <v>787</v>
      </c>
      <c r="AQ165" s="42">
        <v>110</v>
      </c>
      <c r="AR165" s="42">
        <v>200</v>
      </c>
      <c r="AS165" s="85"/>
      <c r="AT165" s="76"/>
      <c r="AU165" s="76"/>
      <c r="AV165" s="76"/>
      <c r="AW165" s="76"/>
      <c r="AX165" s="32"/>
      <c r="AY165" s="32"/>
      <c r="AZ165" s="32"/>
      <c r="BA165" s="76"/>
      <c r="BB165" s="73" t="s">
        <v>873</v>
      </c>
      <c r="BC165" s="32"/>
      <c r="BD165" s="32" t="s">
        <v>203</v>
      </c>
      <c r="BE165" s="38">
        <v>9</v>
      </c>
      <c r="BF165" s="38">
        <v>18</v>
      </c>
      <c r="BG165" s="35" t="s">
        <v>572</v>
      </c>
      <c r="BH165" s="35"/>
      <c r="BI165" s="35"/>
      <c r="BJ165" s="35"/>
      <c r="BK165" s="35"/>
      <c r="BL165" s="35"/>
    </row>
    <row r="166" spans="1:64" ht="11.25" customHeight="1">
      <c r="A166" s="8"/>
      <c r="B166" s="8"/>
      <c r="C166" s="8"/>
      <c r="D166" s="8"/>
      <c r="E166" s="8"/>
      <c r="F166" s="8"/>
      <c r="G166" s="31"/>
      <c r="H166" s="8"/>
      <c r="I166" s="8"/>
      <c r="J166" s="8"/>
      <c r="K166" s="8"/>
      <c r="L166" s="8"/>
      <c r="M166" s="8"/>
      <c r="N166" s="8"/>
      <c r="O166" s="8"/>
      <c r="P166" s="8"/>
      <c r="R166" s="8"/>
      <c r="S166" s="8"/>
      <c r="T166" s="8"/>
      <c r="U166" s="8"/>
      <c r="V166" s="8"/>
      <c r="W166" s="8"/>
      <c r="X166" s="8"/>
      <c r="Y166" s="8"/>
      <c r="Z166" s="8"/>
      <c r="AA166" s="18"/>
      <c r="AB166" s="17"/>
      <c r="AD166" s="32" t="s">
        <v>91</v>
      </c>
      <c r="AE166" s="38">
        <v>0</v>
      </c>
      <c r="AF166" s="38">
        <v>0</v>
      </c>
      <c r="AG166" s="84"/>
      <c r="AK166" s="84"/>
      <c r="AL166" s="32" t="s">
        <v>226</v>
      </c>
      <c r="AM166" s="36"/>
      <c r="AN166" s="36"/>
      <c r="AO166" s="78"/>
      <c r="AP166" s="32" t="s">
        <v>788</v>
      </c>
      <c r="AQ166" s="42">
        <v>110</v>
      </c>
      <c r="AR166" s="42">
        <v>200</v>
      </c>
      <c r="AS166" s="85"/>
      <c r="AT166" s="76"/>
      <c r="AU166" s="76"/>
      <c r="AV166" s="76"/>
      <c r="AW166" s="76"/>
      <c r="AX166" s="32"/>
      <c r="AY166" s="32"/>
      <c r="AZ166" s="32"/>
      <c r="BA166" s="76"/>
      <c r="BB166" s="32" t="s">
        <v>874</v>
      </c>
      <c r="BC166" s="32"/>
      <c r="BD166" s="32" t="s">
        <v>204</v>
      </c>
      <c r="BE166" s="38">
        <v>9</v>
      </c>
      <c r="BF166" s="38">
        <v>18</v>
      </c>
      <c r="BG166" s="35" t="s">
        <v>573</v>
      </c>
      <c r="BH166" s="35"/>
      <c r="BI166" s="35"/>
      <c r="BJ166" s="35"/>
      <c r="BK166" s="35"/>
      <c r="BL166" s="35"/>
    </row>
    <row r="167" spans="1:64" ht="11.25" customHeight="1">
      <c r="A167" s="8"/>
      <c r="B167" s="8"/>
      <c r="C167" s="8"/>
      <c r="D167" s="8"/>
      <c r="E167" s="8"/>
      <c r="F167" s="8"/>
      <c r="G167" s="31"/>
      <c r="H167" s="8"/>
      <c r="I167" s="8"/>
      <c r="J167" s="8"/>
      <c r="K167" s="8"/>
      <c r="L167" s="8"/>
      <c r="M167" s="8"/>
      <c r="N167" s="8"/>
      <c r="O167" s="8"/>
      <c r="P167" s="8"/>
      <c r="R167" s="8"/>
      <c r="S167" s="8"/>
      <c r="T167" s="8"/>
      <c r="U167" s="8"/>
      <c r="V167" s="8"/>
      <c r="W167" s="8"/>
      <c r="X167" s="8"/>
      <c r="Y167" s="8"/>
      <c r="Z167" s="8"/>
      <c r="AA167" s="18"/>
      <c r="AB167" s="17"/>
      <c r="AD167" s="32" t="s">
        <v>256</v>
      </c>
      <c r="AE167" s="38">
        <v>0</v>
      </c>
      <c r="AF167" s="38">
        <v>0</v>
      </c>
      <c r="AG167" s="82"/>
      <c r="AK167" s="82"/>
      <c r="AL167" s="43" t="s">
        <v>227</v>
      </c>
      <c r="AM167" s="36"/>
      <c r="AN167" s="36"/>
      <c r="AO167" s="78"/>
      <c r="AP167" s="34" t="s">
        <v>420</v>
      </c>
      <c r="AQ167" s="42">
        <v>0</v>
      </c>
      <c r="AR167" s="42">
        <v>0</v>
      </c>
      <c r="AS167" s="85"/>
      <c r="AT167" s="76"/>
      <c r="AU167" s="76"/>
      <c r="AV167" s="76"/>
      <c r="AW167" s="76"/>
      <c r="AX167" s="32"/>
      <c r="AY167" s="32"/>
      <c r="AZ167" s="32"/>
      <c r="BA167" s="76"/>
      <c r="BB167" s="73" t="s">
        <v>875</v>
      </c>
      <c r="BC167" s="49"/>
      <c r="BD167" s="32" t="s">
        <v>205</v>
      </c>
      <c r="BE167" s="38">
        <v>9</v>
      </c>
      <c r="BF167" s="38">
        <v>18</v>
      </c>
      <c r="BG167" s="35" t="s">
        <v>557</v>
      </c>
      <c r="BH167" s="35"/>
      <c r="BI167" s="35"/>
      <c r="BJ167" s="35"/>
      <c r="BK167" s="35"/>
      <c r="BL167" s="35"/>
    </row>
    <row r="168" spans="1:64" ht="11.25" customHeight="1">
      <c r="A168" s="8"/>
      <c r="B168" s="8"/>
      <c r="C168" s="8"/>
      <c r="D168" s="8"/>
      <c r="E168" s="8"/>
      <c r="F168" s="8"/>
      <c r="G168" s="31"/>
      <c r="H168" s="8"/>
      <c r="I168" s="8"/>
      <c r="J168" s="8"/>
      <c r="K168" s="8"/>
      <c r="L168" s="8"/>
      <c r="M168" s="8"/>
      <c r="N168" s="8"/>
      <c r="O168" s="8"/>
      <c r="P168" s="8"/>
      <c r="R168" s="8"/>
      <c r="S168" s="8"/>
      <c r="T168" s="8"/>
      <c r="U168" s="8"/>
      <c r="V168" s="8"/>
      <c r="W168" s="8"/>
      <c r="X168" s="8"/>
      <c r="Y168" s="8"/>
      <c r="Z168" s="8"/>
      <c r="AA168" s="18"/>
      <c r="AB168" s="17"/>
      <c r="AD168" s="32" t="s">
        <v>198</v>
      </c>
      <c r="AE168" s="38">
        <v>0</v>
      </c>
      <c r="AF168" s="38">
        <v>0</v>
      </c>
      <c r="AG168" s="82"/>
      <c r="AK168" s="82"/>
      <c r="AL168" s="32" t="s">
        <v>228</v>
      </c>
      <c r="AM168" s="36"/>
      <c r="AN168" s="36"/>
      <c r="AO168" s="78"/>
      <c r="AP168" s="34" t="s">
        <v>421</v>
      </c>
      <c r="AQ168" s="42">
        <v>0</v>
      </c>
      <c r="AR168" s="42">
        <v>0</v>
      </c>
      <c r="AS168" s="85"/>
      <c r="AT168" s="76"/>
      <c r="AU168" s="76"/>
      <c r="AV168" s="76"/>
      <c r="AW168" s="76"/>
      <c r="AX168" s="32"/>
      <c r="AY168" s="32"/>
      <c r="AZ168" s="32"/>
      <c r="BA168" s="76"/>
      <c r="BB168" s="73" t="s">
        <v>876</v>
      </c>
      <c r="BC168" s="45"/>
      <c r="BD168" s="32" t="s">
        <v>326</v>
      </c>
      <c r="BE168" s="38">
        <v>9</v>
      </c>
      <c r="BF168" s="38">
        <v>18</v>
      </c>
      <c r="BG168" s="35" t="s">
        <v>574</v>
      </c>
      <c r="BH168" s="35"/>
      <c r="BI168" s="35"/>
      <c r="BJ168" s="35"/>
      <c r="BK168" s="35"/>
      <c r="BL168" s="35"/>
    </row>
    <row r="169" spans="1:64" ht="11.25" customHeight="1">
      <c r="A169" s="8"/>
      <c r="B169" s="8"/>
      <c r="C169" s="8"/>
      <c r="D169" s="8"/>
      <c r="E169" s="8"/>
      <c r="F169" s="8"/>
      <c r="G169" s="31"/>
      <c r="H169" s="8"/>
      <c r="I169" s="8"/>
      <c r="J169" s="8"/>
      <c r="K169" s="8"/>
      <c r="L169" s="8"/>
      <c r="M169" s="8"/>
      <c r="N169" s="8"/>
      <c r="O169" s="8"/>
      <c r="P169" s="8"/>
      <c r="R169" s="8"/>
      <c r="S169" s="8"/>
      <c r="T169" s="8"/>
      <c r="U169" s="8"/>
      <c r="V169" s="8"/>
      <c r="W169" s="8"/>
      <c r="X169" s="8"/>
      <c r="Y169" s="8"/>
      <c r="Z169" s="8"/>
      <c r="AA169" s="18"/>
      <c r="AB169" s="17"/>
      <c r="AD169" s="32" t="s">
        <v>600</v>
      </c>
      <c r="AE169" s="38">
        <v>22</v>
      </c>
      <c r="AF169" s="38">
        <v>44.4</v>
      </c>
      <c r="AG169" s="82"/>
      <c r="AK169" s="82"/>
      <c r="AL169" s="32" t="s">
        <v>229</v>
      </c>
      <c r="AM169" s="36"/>
      <c r="AN169" s="36"/>
      <c r="AO169" s="78"/>
      <c r="AP169" s="34" t="s">
        <v>307</v>
      </c>
      <c r="AQ169" s="42">
        <v>0</v>
      </c>
      <c r="AR169" s="42">
        <v>0</v>
      </c>
      <c r="AS169" s="85"/>
      <c r="AT169" s="76"/>
      <c r="AU169" s="76"/>
      <c r="AV169" s="76"/>
      <c r="AW169" s="76"/>
      <c r="AX169" s="32"/>
      <c r="AY169" s="32"/>
      <c r="AZ169" s="32"/>
      <c r="BA169" s="76"/>
      <c r="BB169" s="73" t="s">
        <v>877</v>
      </c>
      <c r="BC169" s="33"/>
      <c r="BD169" s="32" t="s">
        <v>328</v>
      </c>
      <c r="BE169" s="38">
        <v>0</v>
      </c>
      <c r="BF169" s="38">
        <v>0</v>
      </c>
      <c r="BG169" s="35" t="s">
        <v>575</v>
      </c>
      <c r="BH169" s="35"/>
      <c r="BI169" s="35"/>
      <c r="BJ169" s="35"/>
      <c r="BK169" s="35"/>
      <c r="BL169" s="35"/>
    </row>
    <row r="170" spans="1:64" ht="11.25" customHeight="1">
      <c r="A170" s="8"/>
      <c r="B170" s="8"/>
      <c r="C170" s="8"/>
      <c r="D170" s="8"/>
      <c r="E170" s="8"/>
      <c r="F170" s="8"/>
      <c r="G170" s="31"/>
      <c r="H170" s="8"/>
      <c r="I170" s="8"/>
      <c r="J170" s="8"/>
      <c r="K170" s="8"/>
      <c r="L170" s="8"/>
      <c r="M170" s="8"/>
      <c r="N170" s="8"/>
      <c r="O170" s="8"/>
      <c r="P170" s="8"/>
      <c r="R170" s="8"/>
      <c r="S170" s="8"/>
      <c r="T170" s="8"/>
      <c r="U170" s="8"/>
      <c r="V170" s="8"/>
      <c r="W170" s="8"/>
      <c r="X170" s="8"/>
      <c r="Y170" s="8"/>
      <c r="Z170" s="8"/>
      <c r="AA170" s="18"/>
      <c r="AB170" s="17"/>
      <c r="AD170" s="32" t="s">
        <v>257</v>
      </c>
      <c r="AE170" s="38">
        <v>0</v>
      </c>
      <c r="AF170" s="38">
        <v>0</v>
      </c>
      <c r="AG170" s="82"/>
      <c r="AK170" s="82"/>
      <c r="AL170" s="32" t="s">
        <v>230</v>
      </c>
      <c r="AM170" s="36"/>
      <c r="AN170" s="36"/>
      <c r="AO170" s="78"/>
      <c r="AP170" s="34" t="s">
        <v>620</v>
      </c>
      <c r="AQ170" s="42">
        <v>0</v>
      </c>
      <c r="AR170" s="42">
        <v>0</v>
      </c>
      <c r="AS170" s="85"/>
      <c r="AT170" s="76"/>
      <c r="AU170" s="76"/>
      <c r="AV170" s="76"/>
      <c r="AW170" s="76"/>
      <c r="AX170" s="32"/>
      <c r="AY170" s="32"/>
      <c r="AZ170" s="32"/>
      <c r="BA170" s="76"/>
      <c r="BB170" s="73" t="s">
        <v>878</v>
      </c>
      <c r="BC170" s="49"/>
      <c r="BD170" s="32" t="s">
        <v>159</v>
      </c>
      <c r="BE170" s="38">
        <v>9</v>
      </c>
      <c r="BF170" s="38">
        <v>18</v>
      </c>
      <c r="BG170" s="35" t="s">
        <v>576</v>
      </c>
      <c r="BH170" s="35"/>
      <c r="BI170" s="35"/>
      <c r="BJ170" s="35"/>
      <c r="BK170" s="35"/>
      <c r="BL170" s="35"/>
    </row>
    <row r="171" spans="1:64" ht="11.25" customHeight="1">
      <c r="A171" s="8"/>
      <c r="B171" s="8"/>
      <c r="C171" s="8"/>
      <c r="D171" s="8"/>
      <c r="E171" s="8"/>
      <c r="F171" s="8"/>
      <c r="G171" s="31"/>
      <c r="H171" s="8"/>
      <c r="I171" s="8"/>
      <c r="J171" s="8"/>
      <c r="K171" s="8"/>
      <c r="L171" s="8"/>
      <c r="M171" s="8"/>
      <c r="N171" s="8"/>
      <c r="O171" s="8"/>
      <c r="P171" s="8"/>
      <c r="R171" s="8"/>
      <c r="S171" s="8"/>
      <c r="T171" s="8"/>
      <c r="U171" s="8"/>
      <c r="V171" s="8"/>
      <c r="W171" s="8"/>
      <c r="X171" s="8"/>
      <c r="Y171" s="8"/>
      <c r="Z171" s="8"/>
      <c r="AA171" s="18"/>
      <c r="AB171" s="17"/>
      <c r="AD171" s="32" t="s">
        <v>412</v>
      </c>
      <c r="AE171" s="38">
        <v>22</v>
      </c>
      <c r="AF171" s="38">
        <v>44.4</v>
      </c>
      <c r="AG171" s="82"/>
      <c r="AK171" s="82"/>
      <c r="AL171" s="32" t="s">
        <v>231</v>
      </c>
      <c r="AM171" s="36"/>
      <c r="AN171" s="36"/>
      <c r="AO171" s="78"/>
      <c r="AP171" s="34" t="s">
        <v>308</v>
      </c>
      <c r="AQ171" s="42">
        <v>0</v>
      </c>
      <c r="AR171" s="42">
        <v>0</v>
      </c>
      <c r="AS171" s="85"/>
      <c r="AT171" s="76"/>
      <c r="AU171" s="76"/>
      <c r="AV171" s="76"/>
      <c r="AW171" s="76"/>
      <c r="AX171" s="32"/>
      <c r="AY171" s="32"/>
      <c r="AZ171" s="32"/>
      <c r="BA171" s="76"/>
      <c r="BB171" s="73" t="s">
        <v>879</v>
      </c>
      <c r="BC171" s="49"/>
      <c r="BD171" s="32" t="s">
        <v>425</v>
      </c>
      <c r="BE171" s="38">
        <v>0</v>
      </c>
      <c r="BF171" s="38">
        <v>0</v>
      </c>
      <c r="BG171" s="35" t="s">
        <v>577</v>
      </c>
      <c r="BH171" s="35"/>
      <c r="BI171" s="35"/>
      <c r="BJ171" s="35"/>
      <c r="BK171" s="35"/>
      <c r="BL171" s="35"/>
    </row>
    <row r="172" spans="1:64" ht="11.25" customHeight="1">
      <c r="A172" s="8"/>
      <c r="B172" s="8"/>
      <c r="C172" s="8"/>
      <c r="D172" s="8"/>
      <c r="E172" s="8"/>
      <c r="F172" s="8"/>
      <c r="G172" s="31"/>
      <c r="H172" s="8"/>
      <c r="I172" s="8"/>
      <c r="J172" s="8"/>
      <c r="K172" s="8"/>
      <c r="L172" s="8"/>
      <c r="M172" s="8"/>
      <c r="N172" s="8"/>
      <c r="O172" s="8"/>
      <c r="P172" s="8"/>
      <c r="R172" s="8"/>
      <c r="S172" s="8"/>
      <c r="T172" s="8"/>
      <c r="U172" s="8"/>
      <c r="V172" s="8"/>
      <c r="W172" s="8"/>
      <c r="X172" s="8"/>
      <c r="Y172" s="8"/>
      <c r="Z172" s="8"/>
      <c r="AA172" s="18"/>
      <c r="AB172" s="17"/>
      <c r="AD172" s="32" t="s">
        <v>258</v>
      </c>
      <c r="AE172" s="38">
        <v>0</v>
      </c>
      <c r="AF172" s="38">
        <v>0</v>
      </c>
      <c r="AG172" s="82"/>
      <c r="AK172" s="82"/>
      <c r="AL172" s="32" t="s">
        <v>232</v>
      </c>
      <c r="AM172" s="36"/>
      <c r="AN172" s="36"/>
      <c r="AO172" s="78"/>
      <c r="AP172" s="34" t="s">
        <v>621</v>
      </c>
      <c r="AQ172" s="42">
        <v>0</v>
      </c>
      <c r="AR172" s="42">
        <v>0</v>
      </c>
      <c r="AS172" s="85"/>
      <c r="AT172" s="76"/>
      <c r="AU172" s="76"/>
      <c r="AV172" s="76"/>
      <c r="AW172" s="76"/>
      <c r="AX172" s="49"/>
      <c r="AY172" s="49"/>
      <c r="AZ172" s="49"/>
      <c r="BA172" s="89"/>
      <c r="BB172" s="32" t="s">
        <v>880</v>
      </c>
      <c r="BC172" s="49"/>
      <c r="BD172" s="32" t="s">
        <v>426</v>
      </c>
      <c r="BE172" s="38">
        <v>0</v>
      </c>
      <c r="BF172" s="38">
        <v>0</v>
      </c>
      <c r="BG172" s="35" t="s">
        <v>578</v>
      </c>
      <c r="BH172" s="35"/>
      <c r="BI172" s="35"/>
      <c r="BJ172" s="35"/>
      <c r="BK172" s="35"/>
      <c r="BL172" s="35"/>
    </row>
    <row r="173" spans="1:64" ht="11.25" customHeight="1">
      <c r="A173" s="8"/>
      <c r="B173" s="8"/>
      <c r="C173" s="8"/>
      <c r="D173" s="8"/>
      <c r="E173" s="8"/>
      <c r="F173" s="8"/>
      <c r="G173" s="31"/>
      <c r="H173" s="8"/>
      <c r="I173" s="8"/>
      <c r="J173" s="8"/>
      <c r="K173" s="8"/>
      <c r="L173" s="8"/>
      <c r="M173" s="8"/>
      <c r="N173" s="8"/>
      <c r="O173" s="8"/>
      <c r="P173" s="8"/>
      <c r="R173" s="8"/>
      <c r="S173" s="8"/>
      <c r="T173" s="8"/>
      <c r="U173" s="8"/>
      <c r="V173" s="8"/>
      <c r="W173" s="8"/>
      <c r="X173" s="8"/>
      <c r="Y173" s="8"/>
      <c r="Z173" s="8"/>
      <c r="AA173" s="18"/>
      <c r="AB173" s="17"/>
      <c r="AD173" s="32" t="s">
        <v>411</v>
      </c>
      <c r="AE173" s="38">
        <v>22</v>
      </c>
      <c r="AF173" s="38">
        <v>44.4</v>
      </c>
      <c r="AG173" s="82"/>
      <c r="AK173" s="82"/>
      <c r="AL173" s="32" t="s">
        <v>233</v>
      </c>
      <c r="AM173" s="36"/>
      <c r="AN173" s="36"/>
      <c r="AO173" s="78"/>
      <c r="AP173" s="32" t="s">
        <v>904</v>
      </c>
      <c r="AQ173" s="42">
        <v>0</v>
      </c>
      <c r="AR173" s="42">
        <v>0</v>
      </c>
      <c r="AS173" s="85"/>
      <c r="AT173" s="76"/>
      <c r="AU173" s="76"/>
      <c r="AV173" s="76"/>
      <c r="AW173" s="76"/>
      <c r="AX173" s="49"/>
      <c r="AY173" s="49"/>
      <c r="AZ173" s="49"/>
      <c r="BA173" s="89"/>
      <c r="BB173" s="73" t="s">
        <v>881</v>
      </c>
      <c r="BC173" s="49"/>
      <c r="BD173" s="32" t="s">
        <v>163</v>
      </c>
      <c r="BE173" s="38">
        <v>9</v>
      </c>
      <c r="BF173" s="38">
        <v>18</v>
      </c>
      <c r="BG173" s="35" t="s">
        <v>579</v>
      </c>
      <c r="BH173" s="35"/>
      <c r="BI173" s="35"/>
      <c r="BJ173" s="35"/>
      <c r="BK173" s="35"/>
      <c r="BL173" s="35"/>
    </row>
    <row r="174" spans="1:64" ht="11.25" customHeight="1">
      <c r="A174" s="8"/>
      <c r="B174" s="8"/>
      <c r="C174" s="8"/>
      <c r="D174" s="8"/>
      <c r="E174" s="8"/>
      <c r="F174" s="8"/>
      <c r="G174" s="31"/>
      <c r="H174" s="8"/>
      <c r="I174" s="8"/>
      <c r="J174" s="8"/>
      <c r="K174" s="8"/>
      <c r="L174" s="8"/>
      <c r="M174" s="8"/>
      <c r="N174" s="8"/>
      <c r="O174" s="8"/>
      <c r="P174" s="8"/>
      <c r="R174" s="8"/>
      <c r="S174" s="8"/>
      <c r="T174" s="8"/>
      <c r="U174" s="8"/>
      <c r="V174" s="8"/>
      <c r="W174" s="8"/>
      <c r="X174" s="8"/>
      <c r="Y174" s="8"/>
      <c r="Z174" s="8"/>
      <c r="AA174" s="18"/>
      <c r="AB174" s="17"/>
      <c r="AD174" s="32" t="s">
        <v>259</v>
      </c>
      <c r="AE174" s="38">
        <v>0</v>
      </c>
      <c r="AF174" s="38">
        <v>0</v>
      </c>
      <c r="AG174" s="82"/>
      <c r="AK174" s="82"/>
      <c r="AL174" s="32" t="s">
        <v>234</v>
      </c>
      <c r="AM174" s="36"/>
      <c r="AN174" s="36"/>
      <c r="AO174" s="78"/>
      <c r="AP174" s="32" t="s">
        <v>902</v>
      </c>
      <c r="AQ174" s="42">
        <v>0</v>
      </c>
      <c r="AR174" s="42">
        <v>0</v>
      </c>
      <c r="AS174" s="85"/>
      <c r="AT174" s="76"/>
      <c r="AU174" s="76"/>
      <c r="AV174" s="76"/>
      <c r="AW174" s="76"/>
      <c r="AX174" s="49"/>
      <c r="AY174" s="49"/>
      <c r="AZ174" s="49"/>
      <c r="BA174" s="89"/>
      <c r="BB174" s="73" t="s">
        <v>882</v>
      </c>
      <c r="BC174" s="49"/>
      <c r="BD174" s="32" t="s">
        <v>164</v>
      </c>
      <c r="BE174" s="38">
        <v>9</v>
      </c>
      <c r="BF174" s="38">
        <v>18</v>
      </c>
      <c r="BG174" s="35" t="s">
        <v>580</v>
      </c>
      <c r="BH174" s="35"/>
      <c r="BI174" s="35"/>
      <c r="BJ174" s="35"/>
      <c r="BK174" s="35"/>
      <c r="BL174" s="35"/>
    </row>
    <row r="175" spans="1:64" ht="11.25" customHeight="1">
      <c r="A175" s="8"/>
      <c r="B175" s="8"/>
      <c r="C175" s="8"/>
      <c r="D175" s="8"/>
      <c r="E175" s="8"/>
      <c r="F175" s="8"/>
      <c r="G175" s="31"/>
      <c r="H175" s="8"/>
      <c r="I175" s="8"/>
      <c r="J175" s="8"/>
      <c r="K175" s="8"/>
      <c r="L175" s="8"/>
      <c r="M175" s="8"/>
      <c r="N175" s="8"/>
      <c r="O175" s="8"/>
      <c r="P175" s="8"/>
      <c r="R175" s="8"/>
      <c r="S175" s="8"/>
      <c r="T175" s="8"/>
      <c r="U175" s="8"/>
      <c r="V175" s="8"/>
      <c r="W175" s="8"/>
      <c r="X175" s="8"/>
      <c r="Y175" s="8"/>
      <c r="Z175" s="8"/>
      <c r="AA175" s="18"/>
      <c r="AB175" s="17"/>
      <c r="AD175" s="32" t="s">
        <v>410</v>
      </c>
      <c r="AE175" s="38">
        <v>22</v>
      </c>
      <c r="AF175" s="38">
        <v>44.4</v>
      </c>
      <c r="AG175" s="82"/>
      <c r="AK175" s="82"/>
      <c r="AL175" s="32" t="s">
        <v>235</v>
      </c>
      <c r="AM175" s="36"/>
      <c r="AN175" s="36"/>
      <c r="AO175" s="78"/>
      <c r="AP175" s="32" t="s">
        <v>903</v>
      </c>
      <c r="AQ175" s="42">
        <v>0</v>
      </c>
      <c r="AR175" s="42">
        <v>0</v>
      </c>
      <c r="AS175" s="85"/>
      <c r="AT175" s="76"/>
      <c r="AU175" s="76"/>
      <c r="AV175" s="76"/>
      <c r="AW175" s="76"/>
      <c r="AX175" s="49"/>
      <c r="AY175" s="49"/>
      <c r="AZ175" s="49"/>
      <c r="BA175" s="89"/>
      <c r="BB175" s="73" t="s">
        <v>883</v>
      </c>
      <c r="BC175" s="49"/>
      <c r="BD175" s="32" t="s">
        <v>94</v>
      </c>
      <c r="BE175" s="38">
        <v>0</v>
      </c>
      <c r="BF175" s="38">
        <v>0</v>
      </c>
      <c r="BG175" s="35" t="s">
        <v>585</v>
      </c>
      <c r="BH175" s="35"/>
      <c r="BI175" s="35"/>
      <c r="BJ175" s="35"/>
      <c r="BK175" s="35"/>
      <c r="BL175" s="35"/>
    </row>
    <row r="176" spans="1:64" ht="11.25" customHeight="1">
      <c r="A176" s="8"/>
      <c r="B176" s="8"/>
      <c r="C176" s="8"/>
      <c r="D176" s="8"/>
      <c r="E176" s="8"/>
      <c r="F176" s="8"/>
      <c r="G176" s="31"/>
      <c r="H176" s="8"/>
      <c r="I176" s="8"/>
      <c r="J176" s="8"/>
      <c r="K176" s="8"/>
      <c r="L176" s="8"/>
      <c r="M176" s="8"/>
      <c r="N176" s="8"/>
      <c r="O176" s="8"/>
      <c r="P176" s="8"/>
      <c r="R176" s="8"/>
      <c r="S176" s="8"/>
      <c r="T176" s="8"/>
      <c r="U176" s="8"/>
      <c r="V176" s="8"/>
      <c r="W176" s="8"/>
      <c r="X176" s="8"/>
      <c r="Y176" s="8"/>
      <c r="Z176" s="8"/>
      <c r="AA176" s="18"/>
      <c r="AB176" s="17"/>
      <c r="AD176" s="32" t="s">
        <v>92</v>
      </c>
      <c r="AE176" s="38">
        <v>0</v>
      </c>
      <c r="AF176" s="38">
        <v>0</v>
      </c>
      <c r="AG176" s="82"/>
      <c r="AK176" s="82"/>
      <c r="AL176" s="32" t="s">
        <v>236</v>
      </c>
      <c r="AM176" s="36"/>
      <c r="AN176" s="36"/>
      <c r="AO176" s="78"/>
      <c r="AP176" s="32" t="s">
        <v>796</v>
      </c>
      <c r="AQ176" s="42">
        <v>0</v>
      </c>
      <c r="AR176" s="42">
        <v>0</v>
      </c>
      <c r="AS176" s="85"/>
      <c r="AT176" s="76"/>
      <c r="AU176" s="76"/>
      <c r="AV176" s="76"/>
      <c r="AW176" s="76"/>
      <c r="AX176" s="49"/>
      <c r="AY176" s="49"/>
      <c r="AZ176" s="49"/>
      <c r="BA176" s="89"/>
      <c r="BB176" s="73" t="s">
        <v>884</v>
      </c>
      <c r="BC176" s="32"/>
      <c r="BD176" s="32" t="s">
        <v>140</v>
      </c>
      <c r="BE176" s="38">
        <v>4.5</v>
      </c>
      <c r="BF176" s="38">
        <v>9</v>
      </c>
      <c r="BG176" s="35" t="s">
        <v>562</v>
      </c>
      <c r="BH176" s="35"/>
      <c r="BI176" s="35"/>
      <c r="BJ176" s="35"/>
      <c r="BK176" s="35"/>
      <c r="BL176" s="35"/>
    </row>
    <row r="177" spans="1:64" ht="11.25" customHeight="1">
      <c r="A177" s="8"/>
      <c r="B177" s="8"/>
      <c r="C177" s="8"/>
      <c r="D177" s="8"/>
      <c r="E177" s="8"/>
      <c r="F177" s="8"/>
      <c r="G177" s="31"/>
      <c r="H177" s="8"/>
      <c r="I177" s="8"/>
      <c r="J177" s="8"/>
      <c r="K177" s="8"/>
      <c r="L177" s="8"/>
      <c r="M177" s="8"/>
      <c r="N177" s="8"/>
      <c r="O177" s="8"/>
      <c r="P177" s="8"/>
      <c r="R177" s="8"/>
      <c r="S177" s="8"/>
      <c r="T177" s="8"/>
      <c r="U177" s="8"/>
      <c r="V177" s="8"/>
      <c r="W177" s="8"/>
      <c r="X177" s="8"/>
      <c r="Y177" s="8"/>
      <c r="Z177" s="8"/>
      <c r="AA177" s="18"/>
      <c r="AB177" s="17"/>
      <c r="AD177" s="32" t="s">
        <v>320</v>
      </c>
      <c r="AE177" s="38">
        <v>9</v>
      </c>
      <c r="AF177" s="38">
        <v>16.8</v>
      </c>
      <c r="AG177" s="82"/>
      <c r="AK177" s="82"/>
      <c r="AL177" s="32" t="s">
        <v>380</v>
      </c>
      <c r="AM177" s="36"/>
      <c r="AN177" s="36"/>
      <c r="AO177" s="78"/>
      <c r="AP177" s="32" t="s">
        <v>797</v>
      </c>
      <c r="AQ177" s="42">
        <v>0</v>
      </c>
      <c r="AR177" s="42">
        <v>0</v>
      </c>
      <c r="AS177" s="85"/>
      <c r="AT177" s="76"/>
      <c r="AU177" s="76"/>
      <c r="AV177" s="76"/>
      <c r="AW177" s="76"/>
      <c r="AX177" s="49"/>
      <c r="AY177" s="49"/>
      <c r="AZ177" s="49"/>
      <c r="BA177" s="89"/>
      <c r="BB177" s="73" t="s">
        <v>885</v>
      </c>
      <c r="BC177" s="32"/>
      <c r="BD177" s="32" t="s">
        <v>899</v>
      </c>
      <c r="BE177" s="38">
        <v>0</v>
      </c>
      <c r="BF177" s="38">
        <v>0</v>
      </c>
      <c r="BG177" s="35" t="s">
        <v>581</v>
      </c>
      <c r="BH177" s="35"/>
      <c r="BI177" s="35"/>
      <c r="BJ177" s="35"/>
      <c r="BK177" s="35"/>
      <c r="BL177" s="35"/>
    </row>
    <row r="178" spans="1:64" ht="11.25" customHeight="1">
      <c r="A178" s="8"/>
      <c r="B178" s="8"/>
      <c r="C178" s="8"/>
      <c r="D178" s="8"/>
      <c r="E178" s="8"/>
      <c r="F178" s="8"/>
      <c r="G178" s="31"/>
      <c r="H178" s="8"/>
      <c r="I178" s="8"/>
      <c r="J178" s="8"/>
      <c r="K178" s="8"/>
      <c r="L178" s="8"/>
      <c r="M178" s="8"/>
      <c r="N178" s="8"/>
      <c r="O178" s="8"/>
      <c r="P178" s="8"/>
      <c r="R178" s="8"/>
      <c r="S178" s="8"/>
      <c r="T178" s="8"/>
      <c r="U178" s="8"/>
      <c r="V178" s="8"/>
      <c r="W178" s="8"/>
      <c r="X178" s="8"/>
      <c r="Y178" s="8"/>
      <c r="Z178" s="8"/>
      <c r="AA178" s="18"/>
      <c r="AB178" s="17"/>
      <c r="AD178" s="32" t="s">
        <v>321</v>
      </c>
      <c r="AE178" s="38">
        <v>9</v>
      </c>
      <c r="AF178" s="38">
        <v>16.8</v>
      </c>
      <c r="AG178" s="82"/>
      <c r="AK178" s="82"/>
      <c r="AL178" s="32" t="s">
        <v>221</v>
      </c>
      <c r="AM178" s="36"/>
      <c r="AN178" s="36"/>
      <c r="AO178" s="76"/>
      <c r="AP178" s="32" t="s">
        <v>798</v>
      </c>
      <c r="AQ178" s="42">
        <v>0</v>
      </c>
      <c r="AR178" s="42">
        <v>0</v>
      </c>
      <c r="AS178" s="85"/>
      <c r="AT178" s="76"/>
      <c r="AU178" s="76"/>
      <c r="AV178" s="76"/>
      <c r="AW178" s="76"/>
      <c r="AX178" s="49"/>
      <c r="AY178" s="49"/>
      <c r="AZ178" s="49"/>
      <c r="BA178" s="89"/>
      <c r="BB178" s="32" t="s">
        <v>886</v>
      </c>
      <c r="BC178" s="49"/>
      <c r="BD178" s="32" t="s">
        <v>900</v>
      </c>
      <c r="BE178" s="40">
        <v>0</v>
      </c>
      <c r="BF178" s="38">
        <v>0</v>
      </c>
      <c r="BG178" s="35" t="s">
        <v>561</v>
      </c>
      <c r="BH178" s="35"/>
      <c r="BI178" s="35"/>
      <c r="BJ178" s="35"/>
      <c r="BK178" s="35"/>
      <c r="BL178" s="35"/>
    </row>
    <row r="179" spans="1:64" ht="11.25" customHeight="1">
      <c r="A179" s="8"/>
      <c r="B179" s="8"/>
      <c r="C179" s="8"/>
      <c r="D179" s="8"/>
      <c r="E179" s="8"/>
      <c r="F179" s="8"/>
      <c r="G179" s="31"/>
      <c r="H179" s="8"/>
      <c r="I179" s="8"/>
      <c r="J179" s="8"/>
      <c r="K179" s="8"/>
      <c r="L179" s="8"/>
      <c r="M179" s="8"/>
      <c r="N179" s="8"/>
      <c r="O179" s="8"/>
      <c r="P179" s="8"/>
      <c r="R179" s="8"/>
      <c r="S179" s="8"/>
      <c r="T179" s="8"/>
      <c r="U179" s="8"/>
      <c r="V179" s="8"/>
      <c r="W179" s="8"/>
      <c r="X179" s="8"/>
      <c r="Y179" s="8"/>
      <c r="Z179" s="8"/>
      <c r="AA179" s="18"/>
      <c r="AB179" s="17"/>
      <c r="AD179" s="32" t="s">
        <v>115</v>
      </c>
      <c r="AE179" s="38">
        <v>22</v>
      </c>
      <c r="AF179" s="38">
        <v>44</v>
      </c>
      <c r="AG179" s="82"/>
      <c r="AH179" s="78"/>
      <c r="AI179" s="76"/>
      <c r="AJ179" s="76"/>
      <c r="AK179" s="82"/>
      <c r="AL179" s="32" t="s">
        <v>222</v>
      </c>
      <c r="AM179" s="36"/>
      <c r="AN179" s="36"/>
      <c r="AO179" s="78"/>
      <c r="AP179" s="32" t="s">
        <v>682</v>
      </c>
      <c r="AQ179" s="42">
        <v>242</v>
      </c>
      <c r="AR179" s="42">
        <v>498</v>
      </c>
      <c r="AS179" s="85"/>
      <c r="AT179" s="76"/>
      <c r="AU179" s="76"/>
      <c r="AV179" s="76"/>
      <c r="AW179" s="76"/>
      <c r="AX179" s="49"/>
      <c r="AY179" s="49"/>
      <c r="AZ179" s="49"/>
      <c r="BA179" s="89"/>
      <c r="BB179" s="73" t="s">
        <v>887</v>
      </c>
      <c r="BC179" s="49"/>
      <c r="BD179" s="32" t="s">
        <v>624</v>
      </c>
      <c r="BE179" s="40">
        <v>0</v>
      </c>
      <c r="BF179" s="38">
        <v>0</v>
      </c>
      <c r="BG179" s="35" t="s">
        <v>582</v>
      </c>
      <c r="BH179" s="35"/>
      <c r="BI179" s="35"/>
      <c r="BJ179" s="35"/>
      <c r="BK179" s="35"/>
      <c r="BL179" s="35"/>
    </row>
    <row r="180" spans="1:64" ht="11.25" customHeight="1">
      <c r="A180" s="8"/>
      <c r="B180" s="8"/>
      <c r="C180" s="8"/>
      <c r="D180" s="8"/>
      <c r="E180" s="8"/>
      <c r="F180" s="8"/>
      <c r="G180" s="31"/>
      <c r="H180" s="8"/>
      <c r="I180" s="8"/>
      <c r="J180" s="8"/>
      <c r="K180" s="8"/>
      <c r="L180" s="8"/>
      <c r="M180" s="8"/>
      <c r="N180" s="8"/>
      <c r="O180" s="8"/>
      <c r="P180" s="8"/>
      <c r="R180" s="8"/>
      <c r="S180" s="8"/>
      <c r="T180" s="8"/>
      <c r="U180" s="8"/>
      <c r="V180" s="8"/>
      <c r="W180" s="8"/>
      <c r="X180" s="8"/>
      <c r="Y180" s="8"/>
      <c r="Z180" s="8"/>
      <c r="AA180" s="18"/>
      <c r="AB180" s="17"/>
      <c r="AD180" s="43" t="s">
        <v>201</v>
      </c>
      <c r="AE180" s="38">
        <v>22</v>
      </c>
      <c r="AF180" s="38">
        <v>44</v>
      </c>
      <c r="AG180" s="82"/>
      <c r="AH180" s="76"/>
      <c r="AI180" s="78"/>
      <c r="AJ180" s="78"/>
      <c r="AK180" s="82"/>
      <c r="AL180" s="32" t="s">
        <v>223</v>
      </c>
      <c r="AM180" s="36"/>
      <c r="AN180" s="36"/>
      <c r="AO180" s="78"/>
      <c r="AP180" s="32" t="s">
        <v>683</v>
      </c>
      <c r="AQ180" s="42">
        <v>242</v>
      </c>
      <c r="AR180" s="42">
        <v>498</v>
      </c>
      <c r="AS180" s="85"/>
      <c r="AT180" s="76"/>
      <c r="AU180" s="76"/>
      <c r="AV180" s="76"/>
      <c r="AW180" s="76"/>
      <c r="AX180" s="49"/>
      <c r="AY180" s="49"/>
      <c r="AZ180" s="49"/>
      <c r="BA180" s="89"/>
      <c r="BB180" s="73" t="s">
        <v>888</v>
      </c>
      <c r="BC180" s="49"/>
      <c r="BD180" s="43" t="s">
        <v>714</v>
      </c>
      <c r="BE180" s="38">
        <v>0</v>
      </c>
      <c r="BF180" s="38">
        <v>0</v>
      </c>
      <c r="BG180" s="35" t="s">
        <v>583</v>
      </c>
      <c r="BH180" s="35"/>
      <c r="BI180" s="35"/>
      <c r="BJ180" s="35"/>
      <c r="BK180" s="35"/>
      <c r="BL180" s="35"/>
    </row>
    <row r="181" spans="1:64" ht="11.25" customHeight="1">
      <c r="A181" s="8"/>
      <c r="B181" s="8"/>
      <c r="C181" s="8"/>
      <c r="D181" s="8"/>
      <c r="E181" s="8"/>
      <c r="F181" s="8"/>
      <c r="G181" s="31"/>
      <c r="H181" s="8"/>
      <c r="I181" s="8"/>
      <c r="J181" s="8"/>
      <c r="K181" s="8"/>
      <c r="L181" s="8"/>
      <c r="M181" s="8"/>
      <c r="N181" s="8"/>
      <c r="O181" s="8"/>
      <c r="P181" s="8"/>
      <c r="R181" s="8"/>
      <c r="S181" s="8"/>
      <c r="T181" s="8"/>
      <c r="U181" s="8"/>
      <c r="V181" s="8"/>
      <c r="W181" s="8"/>
      <c r="X181" s="8"/>
      <c r="Y181" s="8"/>
      <c r="Z181" s="8"/>
      <c r="AA181" s="18"/>
      <c r="AB181" s="17"/>
      <c r="AD181" s="43"/>
      <c r="AE181" s="38"/>
      <c r="AF181" s="38"/>
      <c r="AG181" s="82"/>
      <c r="AH181" s="76"/>
      <c r="AI181" s="78"/>
      <c r="AJ181" s="78"/>
      <c r="AK181" s="82"/>
      <c r="AL181" s="33" t="s">
        <v>89</v>
      </c>
      <c r="AM181" s="36"/>
      <c r="AN181" s="36"/>
      <c r="AO181" s="78"/>
      <c r="AP181" s="32" t="s">
        <v>309</v>
      </c>
      <c r="AQ181" s="42">
        <v>220</v>
      </c>
      <c r="AR181" s="42">
        <v>444</v>
      </c>
      <c r="AS181" s="85"/>
      <c r="AT181" s="76"/>
      <c r="AU181" s="76"/>
      <c r="AV181" s="76"/>
      <c r="AW181" s="76"/>
      <c r="AX181" s="49"/>
      <c r="AY181" s="49"/>
      <c r="AZ181" s="49"/>
      <c r="BA181" s="89"/>
      <c r="BB181" s="73" t="s">
        <v>889</v>
      </c>
      <c r="BC181" s="33"/>
      <c r="BD181" s="43" t="s">
        <v>715</v>
      </c>
      <c r="BE181" s="38">
        <v>0</v>
      </c>
      <c r="BF181" s="38">
        <v>0</v>
      </c>
      <c r="BG181" s="35" t="s">
        <v>584</v>
      </c>
      <c r="BH181" s="35"/>
      <c r="BI181" s="35"/>
      <c r="BJ181" s="35"/>
      <c r="BK181" s="35"/>
      <c r="BL181" s="35"/>
    </row>
    <row r="182" spans="1:64" ht="11.25" customHeight="1">
      <c r="A182" s="8"/>
      <c r="B182" s="8"/>
      <c r="C182" s="8"/>
      <c r="D182" s="8"/>
      <c r="E182" s="8"/>
      <c r="F182" s="8"/>
      <c r="G182" s="31"/>
      <c r="H182" s="8"/>
      <c r="I182" s="8"/>
      <c r="J182" s="8"/>
      <c r="K182" s="8"/>
      <c r="L182" s="8"/>
      <c r="M182" s="8"/>
      <c r="N182" s="8"/>
      <c r="O182" s="8"/>
      <c r="P182" s="8"/>
      <c r="R182" s="8"/>
      <c r="S182" s="8"/>
      <c r="T182" s="8"/>
      <c r="U182" s="8"/>
      <c r="V182" s="8"/>
      <c r="W182" s="8"/>
      <c r="X182" s="8"/>
      <c r="Y182" s="8"/>
      <c r="Z182" s="8"/>
      <c r="AA182" s="18"/>
      <c r="AB182" s="17"/>
      <c r="AG182" s="82"/>
      <c r="AH182" s="76"/>
      <c r="AI182" s="78"/>
      <c r="AJ182" s="78"/>
      <c r="AK182" s="82"/>
      <c r="AL182" s="32" t="s">
        <v>67</v>
      </c>
      <c r="AM182" s="36"/>
      <c r="AN182" s="36"/>
      <c r="AO182" s="78"/>
      <c r="AP182" s="32" t="s">
        <v>310</v>
      </c>
      <c r="AQ182" s="42">
        <v>220</v>
      </c>
      <c r="AR182" s="42">
        <v>444</v>
      </c>
      <c r="AS182" s="85"/>
      <c r="AT182" s="76"/>
      <c r="AU182" s="76"/>
      <c r="AV182" s="76"/>
      <c r="AW182" s="76"/>
      <c r="AX182" s="49"/>
      <c r="AY182" s="49"/>
      <c r="AZ182" s="49"/>
      <c r="BA182" s="89"/>
      <c r="BB182" s="73" t="s">
        <v>890</v>
      </c>
      <c r="BC182" s="49"/>
      <c r="BD182" s="43" t="s">
        <v>625</v>
      </c>
      <c r="BE182" s="38">
        <v>0</v>
      </c>
      <c r="BF182" s="38">
        <v>0</v>
      </c>
      <c r="BG182" s="35"/>
      <c r="BH182" s="35"/>
      <c r="BI182" s="35"/>
      <c r="BJ182" s="35"/>
      <c r="BK182" s="35"/>
      <c r="BL182" s="35"/>
    </row>
    <row r="183" spans="1:64" ht="11.25" customHeight="1">
      <c r="A183" s="8"/>
      <c r="B183" s="8"/>
      <c r="C183" s="8"/>
      <c r="D183" s="8"/>
      <c r="E183" s="8"/>
      <c r="F183" s="8"/>
      <c r="G183" s="31"/>
      <c r="H183" s="8"/>
      <c r="I183" s="8"/>
      <c r="J183" s="8"/>
      <c r="K183" s="8"/>
      <c r="L183" s="8"/>
      <c r="M183" s="8"/>
      <c r="N183" s="8"/>
      <c r="O183" s="8"/>
      <c r="P183" s="8"/>
      <c r="R183" s="8"/>
      <c r="S183" s="8"/>
      <c r="T183" s="8"/>
      <c r="U183" s="8"/>
      <c r="V183" s="8"/>
      <c r="W183" s="8"/>
      <c r="X183" s="8"/>
      <c r="Y183" s="8"/>
      <c r="Z183" s="8"/>
      <c r="AA183" s="18"/>
      <c r="AB183" s="17"/>
      <c r="AG183" s="82"/>
      <c r="AH183" s="76"/>
      <c r="AI183" s="78"/>
      <c r="AJ183" s="78"/>
      <c r="AK183" s="82"/>
      <c r="AL183" s="32" t="s">
        <v>368</v>
      </c>
      <c r="AM183" s="36"/>
      <c r="AN183" s="36"/>
      <c r="AO183" s="83"/>
      <c r="AP183" s="32" t="s">
        <v>311</v>
      </c>
      <c r="AQ183" s="42">
        <v>242</v>
      </c>
      <c r="AR183" s="42">
        <v>498</v>
      </c>
      <c r="AS183" s="85"/>
      <c r="AT183" s="76"/>
      <c r="AU183" s="76"/>
      <c r="AV183" s="76"/>
      <c r="AW183" s="76"/>
      <c r="AX183" s="49"/>
      <c r="AY183" s="49"/>
      <c r="AZ183" s="49"/>
      <c r="BA183" s="89"/>
      <c r="BB183" s="73" t="s">
        <v>891</v>
      </c>
      <c r="BC183" s="49"/>
      <c r="BD183" s="43" t="s">
        <v>269</v>
      </c>
      <c r="BE183" s="38">
        <v>0</v>
      </c>
      <c r="BF183" s="38">
        <v>0</v>
      </c>
      <c r="BG183" s="35"/>
      <c r="BH183" s="35"/>
      <c r="BI183" s="35"/>
      <c r="BJ183" s="35"/>
      <c r="BK183" s="35"/>
      <c r="BL183" s="35"/>
    </row>
    <row r="184" spans="1:64" ht="11.25" customHeight="1">
      <c r="A184" s="8"/>
      <c r="B184" s="8"/>
      <c r="C184" s="8"/>
      <c r="D184" s="8"/>
      <c r="E184" s="8"/>
      <c r="F184" s="8"/>
      <c r="G184" s="31"/>
      <c r="H184" s="8"/>
      <c r="I184" s="8"/>
      <c r="J184" s="8"/>
      <c r="K184" s="8"/>
      <c r="L184" s="8"/>
      <c r="M184" s="8"/>
      <c r="N184" s="8"/>
      <c r="O184" s="8"/>
      <c r="P184" s="8"/>
      <c r="R184" s="8"/>
      <c r="S184" s="8"/>
      <c r="T184" s="8"/>
      <c r="U184" s="8"/>
      <c r="V184" s="8"/>
      <c r="W184" s="8"/>
      <c r="X184" s="8"/>
      <c r="Y184" s="8"/>
      <c r="Z184" s="8"/>
      <c r="AA184" s="18"/>
      <c r="AB184" s="17"/>
      <c r="AD184" s="76"/>
      <c r="AE184" s="82"/>
      <c r="AF184" s="82"/>
      <c r="AG184" s="82"/>
      <c r="AH184" s="78"/>
      <c r="AI184" s="83"/>
      <c r="AJ184" s="83"/>
      <c r="AK184" s="82"/>
      <c r="AL184" s="32" t="s">
        <v>79</v>
      </c>
      <c r="AM184" s="36"/>
      <c r="AN184" s="36"/>
      <c r="AO184" s="78"/>
      <c r="AP184" s="32" t="s">
        <v>312</v>
      </c>
      <c r="AQ184" s="42">
        <v>242</v>
      </c>
      <c r="AR184" s="42">
        <v>498</v>
      </c>
      <c r="AS184" s="85"/>
      <c r="AT184" s="76"/>
      <c r="AU184" s="76"/>
      <c r="AV184" s="76"/>
      <c r="AW184" s="76"/>
      <c r="AX184" s="49"/>
      <c r="AY184" s="49"/>
      <c r="AZ184" s="49"/>
      <c r="BA184" s="89"/>
      <c r="BB184" s="32" t="s">
        <v>892</v>
      </c>
      <c r="BC184" s="49"/>
      <c r="BD184" s="43" t="s">
        <v>69</v>
      </c>
      <c r="BE184" s="38">
        <v>0</v>
      </c>
      <c r="BF184" s="38">
        <v>0</v>
      </c>
      <c r="BG184" s="35"/>
      <c r="BH184" s="35"/>
      <c r="BI184" s="35"/>
      <c r="BJ184" s="35"/>
      <c r="BK184" s="35"/>
      <c r="BL184" s="35"/>
    </row>
    <row r="185" spans="1:64" ht="11.25" customHeight="1">
      <c r="A185" s="8"/>
      <c r="B185" s="8"/>
      <c r="C185" s="8"/>
      <c r="D185" s="8"/>
      <c r="E185" s="8"/>
      <c r="F185" s="8"/>
      <c r="G185" s="31"/>
      <c r="H185" s="8"/>
      <c r="I185" s="8"/>
      <c r="J185" s="8"/>
      <c r="K185" s="8"/>
      <c r="L185" s="8"/>
      <c r="M185" s="8"/>
      <c r="N185" s="8"/>
      <c r="O185" s="8"/>
      <c r="P185" s="8"/>
      <c r="R185" s="8"/>
      <c r="S185" s="8"/>
      <c r="T185" s="8"/>
      <c r="U185" s="8"/>
      <c r="V185" s="8"/>
      <c r="W185" s="8"/>
      <c r="X185" s="8"/>
      <c r="Y185" s="8"/>
      <c r="Z185" s="8"/>
      <c r="AA185" s="18"/>
      <c r="AB185" s="17"/>
      <c r="AD185" s="76"/>
      <c r="AE185" s="82"/>
      <c r="AF185" s="82"/>
      <c r="AG185" s="82"/>
      <c r="AH185" s="76"/>
      <c r="AI185" s="78"/>
      <c r="AJ185" s="78"/>
      <c r="AK185" s="82"/>
      <c r="AL185" s="32"/>
      <c r="AM185" s="43"/>
      <c r="AN185" s="43"/>
      <c r="AO185" s="78"/>
      <c r="AP185" s="32" t="s">
        <v>313</v>
      </c>
      <c r="AQ185" s="42">
        <v>220</v>
      </c>
      <c r="AR185" s="42">
        <v>444</v>
      </c>
      <c r="AS185" s="85"/>
      <c r="AT185" s="76"/>
      <c r="AU185" s="76"/>
      <c r="AV185" s="76"/>
      <c r="AW185" s="76"/>
      <c r="AX185" s="49"/>
      <c r="AY185" s="49"/>
      <c r="AZ185" s="49"/>
      <c r="BA185" s="89"/>
      <c r="BB185" s="73" t="s">
        <v>893</v>
      </c>
      <c r="BC185" s="49"/>
      <c r="BD185" s="43" t="s">
        <v>141</v>
      </c>
      <c r="BE185" s="38">
        <v>4.5</v>
      </c>
      <c r="BF185" s="38">
        <v>9</v>
      </c>
      <c r="BG185" s="35"/>
      <c r="BH185" s="35"/>
      <c r="BI185" s="35"/>
      <c r="BJ185" s="35"/>
      <c r="BK185" s="35"/>
      <c r="BL185" s="35"/>
    </row>
    <row r="186" spans="1:64" ht="11.25" customHeight="1">
      <c r="A186" s="8"/>
      <c r="B186" s="8"/>
      <c r="C186" s="8"/>
      <c r="D186" s="8"/>
      <c r="E186" s="8"/>
      <c r="F186" s="8"/>
      <c r="G186" s="31"/>
      <c r="H186" s="8"/>
      <c r="I186" s="8"/>
      <c r="J186" s="8"/>
      <c r="K186" s="8"/>
      <c r="L186" s="8"/>
      <c r="M186" s="8"/>
      <c r="N186" s="8"/>
      <c r="O186" s="8"/>
      <c r="P186" s="8"/>
      <c r="R186" s="8"/>
      <c r="S186" s="8"/>
      <c r="T186" s="8"/>
      <c r="U186" s="8"/>
      <c r="V186" s="8"/>
      <c r="W186" s="8"/>
      <c r="X186" s="8"/>
      <c r="Y186" s="8"/>
      <c r="Z186" s="8"/>
      <c r="AA186" s="18"/>
      <c r="AB186" s="17"/>
      <c r="AD186" s="83"/>
      <c r="AE186" s="82"/>
      <c r="AF186" s="82"/>
      <c r="AG186" s="82"/>
      <c r="AH186" s="76"/>
      <c r="AI186" s="78"/>
      <c r="AJ186" s="78"/>
      <c r="AK186" s="82"/>
      <c r="AL186" s="33" t="s">
        <v>97</v>
      </c>
      <c r="AM186" s="36"/>
      <c r="AN186" s="36"/>
      <c r="AO186" s="78"/>
      <c r="AP186" s="32" t="s">
        <v>314</v>
      </c>
      <c r="AQ186" s="42">
        <v>220</v>
      </c>
      <c r="AR186" s="42">
        <v>444</v>
      </c>
      <c r="AS186" s="85"/>
      <c r="AT186" s="76"/>
      <c r="AU186" s="76"/>
      <c r="AV186" s="76"/>
      <c r="AW186" s="76"/>
      <c r="AX186" s="49"/>
      <c r="AY186" s="49"/>
      <c r="AZ186" s="49"/>
      <c r="BA186" s="89"/>
      <c r="BB186" s="73" t="s">
        <v>894</v>
      </c>
      <c r="BC186" s="49"/>
      <c r="BD186" s="43" t="s">
        <v>206</v>
      </c>
      <c r="BE186" s="38">
        <v>4.5</v>
      </c>
      <c r="BF186" s="38">
        <v>9</v>
      </c>
      <c r="BG186" s="35"/>
      <c r="BH186" s="35"/>
      <c r="BI186" s="35"/>
      <c r="BJ186" s="35"/>
      <c r="BK186" s="35"/>
      <c r="BL186" s="35"/>
    </row>
    <row r="187" spans="1:64" ht="11.25" customHeight="1">
      <c r="A187" s="8"/>
      <c r="B187" s="8"/>
      <c r="C187" s="8"/>
      <c r="D187" s="8"/>
      <c r="E187" s="8"/>
      <c r="F187" s="8"/>
      <c r="G187" s="31"/>
      <c r="H187" s="8"/>
      <c r="I187" s="8"/>
      <c r="J187" s="8"/>
      <c r="K187" s="8"/>
      <c r="L187" s="8"/>
      <c r="M187" s="8"/>
      <c r="N187" s="8"/>
      <c r="O187" s="8"/>
      <c r="P187" s="8"/>
      <c r="R187" s="8"/>
      <c r="S187" s="8"/>
      <c r="T187" s="8"/>
      <c r="U187" s="8"/>
      <c r="V187" s="8"/>
      <c r="W187" s="8"/>
      <c r="X187" s="8"/>
      <c r="Y187" s="8"/>
      <c r="Z187" s="8"/>
      <c r="AA187" s="18"/>
      <c r="AB187" s="17"/>
      <c r="AD187" s="76"/>
      <c r="AE187" s="82"/>
      <c r="AF187" s="82"/>
      <c r="AG187" s="82"/>
      <c r="AH187" s="76"/>
      <c r="AI187" s="78"/>
      <c r="AJ187" s="78"/>
      <c r="AK187" s="82"/>
      <c r="AL187" s="32" t="s">
        <v>62</v>
      </c>
      <c r="AM187" s="36"/>
      <c r="AN187" s="36"/>
      <c r="AO187" s="78"/>
      <c r="AP187" s="32" t="s">
        <v>122</v>
      </c>
      <c r="AQ187" s="42">
        <v>110</v>
      </c>
      <c r="AR187" s="42">
        <v>222</v>
      </c>
      <c r="AS187" s="85"/>
      <c r="AT187" s="76"/>
      <c r="AU187" s="76"/>
      <c r="AV187" s="76"/>
      <c r="AW187" s="76"/>
      <c r="AX187" s="49"/>
      <c r="AY187" s="49"/>
      <c r="AZ187" s="49"/>
      <c r="BA187" s="89"/>
      <c r="BB187" s="73" t="s">
        <v>895</v>
      </c>
      <c r="BC187" s="49"/>
      <c r="BD187" s="43" t="s">
        <v>260</v>
      </c>
      <c r="BE187" s="38">
        <v>4.5</v>
      </c>
      <c r="BF187" s="38">
        <v>9</v>
      </c>
      <c r="BG187" s="35"/>
      <c r="BH187" s="35"/>
      <c r="BI187" s="35"/>
      <c r="BJ187" s="35"/>
      <c r="BK187" s="35"/>
      <c r="BL187" s="35"/>
    </row>
    <row r="188" spans="1:64" ht="11.25" customHeight="1">
      <c r="A188" s="8"/>
      <c r="B188" s="8"/>
      <c r="C188" s="8"/>
      <c r="D188" s="8"/>
      <c r="E188" s="8"/>
      <c r="F188" s="8"/>
      <c r="G188" s="31"/>
      <c r="H188" s="8"/>
      <c r="I188" s="8"/>
      <c r="J188" s="8"/>
      <c r="K188" s="8"/>
      <c r="L188" s="8"/>
      <c r="M188" s="8"/>
      <c r="N188" s="8"/>
      <c r="O188" s="8"/>
      <c r="P188" s="8"/>
      <c r="R188" s="8"/>
      <c r="S188" s="8"/>
      <c r="T188" s="8"/>
      <c r="U188" s="8"/>
      <c r="V188" s="8"/>
      <c r="W188" s="8"/>
      <c r="X188" s="8"/>
      <c r="Y188" s="8"/>
      <c r="Z188" s="8"/>
      <c r="AA188" s="18"/>
      <c r="AB188" s="17"/>
      <c r="AD188" s="76"/>
      <c r="AE188" s="82"/>
      <c r="AF188" s="82"/>
      <c r="AG188" s="82"/>
      <c r="AH188" s="76"/>
      <c r="AI188" s="78"/>
      <c r="AJ188" s="78"/>
      <c r="AK188" s="82"/>
      <c r="AL188" s="32" t="s">
        <v>63</v>
      </c>
      <c r="AM188" s="36"/>
      <c r="AN188" s="36"/>
      <c r="AO188" s="78"/>
      <c r="AP188" s="32" t="s">
        <v>123</v>
      </c>
      <c r="AQ188" s="42">
        <v>220</v>
      </c>
      <c r="AR188" s="42">
        <v>444</v>
      </c>
      <c r="AS188" s="85"/>
      <c r="AT188" s="76"/>
      <c r="AU188" s="76"/>
      <c r="AV188" s="76"/>
      <c r="AW188" s="76"/>
      <c r="AX188" s="49"/>
      <c r="AY188" s="49"/>
      <c r="AZ188" s="49"/>
      <c r="BA188" s="89"/>
      <c r="BB188" s="32"/>
      <c r="BC188" s="32"/>
      <c r="BD188" s="43" t="s">
        <v>142</v>
      </c>
      <c r="BE188" s="38">
        <v>4.5</v>
      </c>
      <c r="BF188" s="38">
        <v>9</v>
      </c>
      <c r="BG188" s="35"/>
      <c r="BH188" s="35"/>
      <c r="BI188" s="35"/>
      <c r="BJ188" s="35"/>
      <c r="BK188" s="35"/>
      <c r="BL188" s="35"/>
    </row>
    <row r="189" spans="1:64" ht="11.25" customHeight="1">
      <c r="A189" s="8"/>
      <c r="B189" s="8"/>
      <c r="C189" s="8"/>
      <c r="D189" s="8"/>
      <c r="E189" s="8"/>
      <c r="F189" s="8"/>
      <c r="G189" s="31"/>
      <c r="H189" s="8"/>
      <c r="I189" s="8"/>
      <c r="J189" s="8"/>
      <c r="K189" s="8"/>
      <c r="L189" s="8"/>
      <c r="M189" s="8"/>
      <c r="N189" s="8"/>
      <c r="O189" s="8"/>
      <c r="P189" s="8"/>
      <c r="R189" s="8"/>
      <c r="S189" s="8"/>
      <c r="T189" s="8"/>
      <c r="U189" s="8"/>
      <c r="V189" s="8"/>
      <c r="W189" s="8"/>
      <c r="X189" s="8"/>
      <c r="Y189" s="8"/>
      <c r="Z189" s="8"/>
      <c r="AA189" s="18"/>
      <c r="AB189" s="17"/>
      <c r="AD189" s="76"/>
      <c r="AE189" s="82"/>
      <c r="AF189" s="82"/>
      <c r="AG189" s="82"/>
      <c r="AH189" s="76"/>
      <c r="AI189" s="78"/>
      <c r="AJ189" s="78"/>
      <c r="AK189" s="82"/>
      <c r="AL189" s="32" t="s">
        <v>368</v>
      </c>
      <c r="AM189" s="36"/>
      <c r="AN189" s="36"/>
      <c r="AO189" s="78"/>
      <c r="AP189" s="32" t="s">
        <v>124</v>
      </c>
      <c r="AQ189" s="42">
        <v>220</v>
      </c>
      <c r="AR189" s="42">
        <v>444</v>
      </c>
      <c r="AS189" s="85"/>
      <c r="AT189" s="76"/>
      <c r="AU189" s="76"/>
      <c r="AV189" s="76"/>
      <c r="AW189" s="76"/>
      <c r="AX189" s="49"/>
      <c r="AY189" s="49"/>
      <c r="AZ189" s="49"/>
      <c r="BA189" s="89"/>
      <c r="BB189" s="32"/>
      <c r="BC189" s="32"/>
      <c r="BD189" s="43" t="s">
        <v>143</v>
      </c>
      <c r="BE189" s="38">
        <v>0</v>
      </c>
      <c r="BF189" s="38">
        <v>0</v>
      </c>
      <c r="BG189" s="35"/>
      <c r="BH189" s="35"/>
      <c r="BI189" s="35"/>
      <c r="BJ189" s="35"/>
      <c r="BK189" s="35"/>
      <c r="BL189" s="35"/>
    </row>
    <row r="190" spans="1:64" ht="11.25" customHeight="1">
      <c r="A190" s="8"/>
      <c r="B190" s="8"/>
      <c r="C190" s="8"/>
      <c r="D190" s="8"/>
      <c r="E190" s="8"/>
      <c r="F190" s="8"/>
      <c r="G190" s="31"/>
      <c r="H190" s="8"/>
      <c r="I190" s="8"/>
      <c r="J190" s="8"/>
      <c r="K190" s="8"/>
      <c r="L190" s="8"/>
      <c r="M190" s="8"/>
      <c r="N190" s="8"/>
      <c r="O190" s="8"/>
      <c r="P190" s="8"/>
      <c r="R190" s="8"/>
      <c r="S190" s="8"/>
      <c r="T190" s="8"/>
      <c r="U190" s="8"/>
      <c r="V190" s="8"/>
      <c r="W190" s="8"/>
      <c r="X190" s="8"/>
      <c r="Y190" s="8"/>
      <c r="Z190" s="8"/>
      <c r="AA190" s="18"/>
      <c r="AB190" s="17"/>
      <c r="AD190" s="83"/>
      <c r="AE190" s="82"/>
      <c r="AF190" s="82"/>
      <c r="AG190" s="82"/>
      <c r="AH190" s="76"/>
      <c r="AI190" s="78"/>
      <c r="AJ190" s="78"/>
      <c r="AK190" s="82"/>
      <c r="AL190" s="32" t="s">
        <v>64</v>
      </c>
      <c r="AM190" s="36"/>
      <c r="AN190" s="36"/>
      <c r="AO190" s="86"/>
      <c r="AP190" s="32" t="s">
        <v>125</v>
      </c>
      <c r="AQ190" s="42">
        <v>220</v>
      </c>
      <c r="AR190" s="42">
        <v>444</v>
      </c>
      <c r="AS190" s="85"/>
      <c r="AT190" s="76"/>
      <c r="AU190" s="76"/>
      <c r="AV190" s="76"/>
      <c r="AW190" s="76"/>
      <c r="AX190" s="49"/>
      <c r="AY190" s="49"/>
      <c r="AZ190" s="49"/>
      <c r="BA190" s="89"/>
      <c r="BB190" s="49"/>
      <c r="BC190" s="49"/>
      <c r="BD190" s="32" t="s">
        <v>81</v>
      </c>
      <c r="BE190" s="38">
        <v>7</v>
      </c>
      <c r="BF190" s="38">
        <v>14.4</v>
      </c>
      <c r="BG190" s="35"/>
      <c r="BH190" s="35"/>
      <c r="BI190" s="35"/>
      <c r="BJ190" s="35"/>
      <c r="BK190" s="35"/>
      <c r="BL190" s="35"/>
    </row>
    <row r="191" spans="1:64" ht="11.25" customHeight="1">
      <c r="A191" s="8"/>
      <c r="B191" s="8"/>
      <c r="C191" s="8"/>
      <c r="D191" s="8"/>
      <c r="E191" s="8"/>
      <c r="F191" s="8"/>
      <c r="G191" s="31"/>
      <c r="H191" s="8"/>
      <c r="I191" s="8"/>
      <c r="J191" s="8"/>
      <c r="K191" s="8"/>
      <c r="L191" s="8"/>
      <c r="M191" s="8"/>
      <c r="N191" s="8"/>
      <c r="O191" s="8"/>
      <c r="P191" s="8"/>
      <c r="R191" s="8"/>
      <c r="S191" s="8"/>
      <c r="T191" s="8"/>
      <c r="U191" s="8"/>
      <c r="V191" s="8"/>
      <c r="W191" s="8"/>
      <c r="X191" s="8"/>
      <c r="Y191" s="8"/>
      <c r="Z191" s="8"/>
      <c r="AA191" s="18"/>
      <c r="AB191" s="17"/>
      <c r="AD191" s="83"/>
      <c r="AE191" s="82"/>
      <c r="AF191" s="82"/>
      <c r="AG191" s="82"/>
      <c r="AH191" s="76"/>
      <c r="AI191" s="86"/>
      <c r="AJ191" s="86"/>
      <c r="AK191" s="82"/>
      <c r="AL191" s="32" t="s">
        <v>65</v>
      </c>
      <c r="AM191" s="36"/>
      <c r="AN191" s="36"/>
      <c r="AO191" s="86"/>
      <c r="AP191" s="32" t="s">
        <v>126</v>
      </c>
      <c r="AQ191" s="42">
        <v>220</v>
      </c>
      <c r="AR191" s="42">
        <v>444</v>
      </c>
      <c r="AS191" s="85"/>
      <c r="AT191" s="76"/>
      <c r="AU191" s="76"/>
      <c r="AV191" s="76"/>
      <c r="AW191" s="76"/>
      <c r="AX191" s="49"/>
      <c r="AY191" s="49"/>
      <c r="AZ191" s="49"/>
      <c r="BA191" s="89"/>
      <c r="BB191" s="49"/>
      <c r="BC191" s="49"/>
      <c r="BD191" s="34" t="s">
        <v>144</v>
      </c>
      <c r="BE191" s="38">
        <v>7</v>
      </c>
      <c r="BF191" s="38">
        <v>14.4</v>
      </c>
      <c r="BG191" s="54"/>
      <c r="BH191" s="35"/>
      <c r="BI191" s="35"/>
      <c r="BJ191" s="35"/>
      <c r="BK191" s="35"/>
      <c r="BL191" s="35"/>
    </row>
    <row r="192" spans="1:64" ht="11.25" customHeight="1">
      <c r="A192" s="8"/>
      <c r="B192" s="8"/>
      <c r="C192" s="8"/>
      <c r="D192" s="8"/>
      <c r="E192" s="8"/>
      <c r="F192" s="8"/>
      <c r="G192" s="31"/>
      <c r="H192" s="8"/>
      <c r="I192" s="8"/>
      <c r="J192" s="8"/>
      <c r="K192" s="8"/>
      <c r="L192" s="8"/>
      <c r="M192" s="8"/>
      <c r="N192" s="8"/>
      <c r="O192" s="8"/>
      <c r="P192" s="8"/>
      <c r="R192" s="8"/>
      <c r="S192" s="8"/>
      <c r="T192" s="8"/>
      <c r="U192" s="8"/>
      <c r="V192" s="8"/>
      <c r="W192" s="8"/>
      <c r="X192" s="8"/>
      <c r="Y192" s="8"/>
      <c r="Z192" s="8"/>
      <c r="AA192" s="18"/>
      <c r="AB192" s="17"/>
      <c r="AD192" s="83"/>
      <c r="AE192" s="82"/>
      <c r="AF192" s="82"/>
      <c r="AG192" s="82"/>
      <c r="AH192" s="76"/>
      <c r="AI192" s="86"/>
      <c r="AJ192" s="86"/>
      <c r="AK192" s="82"/>
      <c r="AL192" s="76"/>
      <c r="AM192" s="86"/>
      <c r="AN192" s="86"/>
      <c r="AO192" s="86"/>
      <c r="AP192" s="32" t="s">
        <v>127</v>
      </c>
      <c r="AQ192" s="42">
        <v>220</v>
      </c>
      <c r="AR192" s="42">
        <v>440</v>
      </c>
      <c r="AS192" s="85"/>
      <c r="AT192" s="76"/>
      <c r="AU192" s="76"/>
      <c r="AV192" s="76"/>
      <c r="AW192" s="76"/>
      <c r="AX192" s="49"/>
      <c r="AY192" s="49"/>
      <c r="AZ192" s="49"/>
      <c r="BA192" s="89"/>
      <c r="BB192" s="49"/>
      <c r="BC192" s="49"/>
      <c r="BD192" s="43" t="s">
        <v>468</v>
      </c>
      <c r="BE192" s="38">
        <v>7</v>
      </c>
      <c r="BF192" s="38">
        <v>14.4</v>
      </c>
      <c r="BG192" s="54"/>
      <c r="BH192" s="35"/>
      <c r="BI192" s="35"/>
      <c r="BJ192" s="35"/>
      <c r="BK192" s="35"/>
      <c r="BL192" s="35"/>
    </row>
    <row r="193" spans="1:64" ht="11.25" customHeight="1">
      <c r="A193" s="8"/>
      <c r="B193" s="8"/>
      <c r="C193" s="8"/>
      <c r="D193" s="8"/>
      <c r="E193" s="8"/>
      <c r="F193" s="8"/>
      <c r="G193" s="31"/>
      <c r="H193" s="8"/>
      <c r="I193" s="8"/>
      <c r="J193" s="8"/>
      <c r="K193" s="8"/>
      <c r="L193" s="8"/>
      <c r="M193" s="8"/>
      <c r="N193" s="8"/>
      <c r="O193" s="8"/>
      <c r="P193" s="8"/>
      <c r="R193" s="8"/>
      <c r="S193" s="8"/>
      <c r="T193" s="8"/>
      <c r="U193" s="8"/>
      <c r="V193" s="8"/>
      <c r="W193" s="8"/>
      <c r="X193" s="8"/>
      <c r="Y193" s="8"/>
      <c r="Z193" s="8"/>
      <c r="AA193" s="18"/>
      <c r="AB193" s="17"/>
      <c r="AD193" s="83"/>
      <c r="AE193" s="84"/>
      <c r="AF193" s="84"/>
      <c r="AG193" s="82"/>
      <c r="AH193" s="76"/>
      <c r="AI193" s="86"/>
      <c r="AJ193" s="86"/>
      <c r="AK193" s="82"/>
      <c r="AL193" s="76"/>
      <c r="AM193" s="86"/>
      <c r="AN193" s="86"/>
      <c r="AO193" s="86"/>
      <c r="AP193" s="32" t="s">
        <v>896</v>
      </c>
      <c r="AQ193" s="42">
        <v>0</v>
      </c>
      <c r="AR193" s="42">
        <v>0</v>
      </c>
      <c r="AS193" s="85"/>
      <c r="AT193" s="76"/>
      <c r="AU193" s="76"/>
      <c r="AV193" s="76"/>
      <c r="AW193" s="76"/>
      <c r="AX193" s="43"/>
      <c r="AY193" s="49"/>
      <c r="AZ193" s="49"/>
      <c r="BA193" s="89"/>
      <c r="BB193" s="46"/>
      <c r="BC193" s="46"/>
      <c r="BD193" s="43" t="s">
        <v>145</v>
      </c>
      <c r="BE193" s="38">
        <v>7</v>
      </c>
      <c r="BF193" s="38">
        <v>14.4</v>
      </c>
      <c r="BG193" s="32"/>
      <c r="BH193" s="35"/>
      <c r="BI193" s="35"/>
      <c r="BJ193" s="35"/>
      <c r="BK193" s="35"/>
      <c r="BL193" s="35"/>
    </row>
    <row r="194" spans="1:64" ht="11.25" customHeight="1">
      <c r="A194" s="8"/>
      <c r="B194" s="8"/>
      <c r="C194" s="8"/>
      <c r="D194" s="8"/>
      <c r="E194" s="8"/>
      <c r="F194" s="8"/>
      <c r="G194" s="31"/>
      <c r="H194" s="8"/>
      <c r="I194" s="8"/>
      <c r="J194" s="8"/>
      <c r="K194" s="8"/>
      <c r="L194" s="8"/>
      <c r="M194" s="8"/>
      <c r="N194" s="8"/>
      <c r="O194" s="8"/>
      <c r="P194" s="8"/>
      <c r="R194" s="8"/>
      <c r="S194" s="8"/>
      <c r="T194" s="8"/>
      <c r="U194" s="8"/>
      <c r="V194" s="8"/>
      <c r="W194" s="8"/>
      <c r="X194" s="8"/>
      <c r="Y194" s="8"/>
      <c r="Z194" s="8"/>
      <c r="AA194" s="18"/>
      <c r="AB194" s="17"/>
      <c r="AD194" s="44" t="s">
        <v>68</v>
      </c>
      <c r="AE194" s="36"/>
      <c r="AF194" s="36"/>
      <c r="AG194" s="84"/>
      <c r="AH194" s="76"/>
      <c r="AI194" s="86"/>
      <c r="AJ194" s="86"/>
      <c r="AK194" s="84"/>
      <c r="AL194" s="76"/>
      <c r="AM194" s="86"/>
      <c r="AN194" s="86"/>
      <c r="AO194" s="86"/>
      <c r="AP194" s="32" t="s">
        <v>897</v>
      </c>
      <c r="AQ194" s="42">
        <v>0</v>
      </c>
      <c r="AR194" s="42">
        <v>0</v>
      </c>
      <c r="AS194" s="85"/>
      <c r="AT194" s="76"/>
      <c r="AU194" s="76"/>
      <c r="AV194" s="76"/>
      <c r="AW194" s="76"/>
      <c r="AX194" s="49"/>
      <c r="AY194" s="49"/>
      <c r="AZ194" s="49"/>
      <c r="BA194" s="89"/>
      <c r="BB194" s="33" t="s">
        <v>424</v>
      </c>
      <c r="BC194" s="32"/>
      <c r="BD194" s="32" t="s">
        <v>296</v>
      </c>
      <c r="BE194" s="38">
        <v>7</v>
      </c>
      <c r="BF194" s="38">
        <v>14.4</v>
      </c>
      <c r="BG194" s="35"/>
      <c r="BH194" s="35"/>
      <c r="BI194" s="35"/>
      <c r="BJ194" s="35"/>
      <c r="BK194" s="35"/>
      <c r="BL194" s="35"/>
    </row>
    <row r="195" spans="1:64" ht="11.25" customHeight="1">
      <c r="A195" s="8"/>
      <c r="B195" s="8"/>
      <c r="C195" s="8"/>
      <c r="D195" s="8"/>
      <c r="E195" s="8"/>
      <c r="F195" s="8"/>
      <c r="G195" s="31"/>
      <c r="H195" s="8"/>
      <c r="I195" s="8"/>
      <c r="J195" s="8"/>
      <c r="K195" s="8"/>
      <c r="L195" s="8"/>
      <c r="M195" s="8"/>
      <c r="N195" s="8"/>
      <c r="O195" s="8"/>
      <c r="P195" s="8"/>
      <c r="R195" s="8"/>
      <c r="S195" s="8"/>
      <c r="T195" s="8"/>
      <c r="U195" s="8"/>
      <c r="V195" s="8"/>
      <c r="W195" s="8"/>
      <c r="X195" s="8"/>
      <c r="Y195" s="8"/>
      <c r="Z195" s="8"/>
      <c r="AA195" s="18"/>
      <c r="AB195" s="17"/>
      <c r="AD195" s="32" t="s">
        <v>375</v>
      </c>
      <c r="AE195" s="36"/>
      <c r="AF195" s="36"/>
      <c r="AG195" s="85"/>
      <c r="AH195" s="76"/>
      <c r="AI195" s="86"/>
      <c r="AJ195" s="86"/>
      <c r="AK195" s="85"/>
      <c r="AL195" s="76"/>
      <c r="AM195" s="86"/>
      <c r="AN195" s="86"/>
      <c r="AO195" s="86"/>
      <c r="AP195" s="32" t="s">
        <v>898</v>
      </c>
      <c r="AQ195" s="42">
        <v>0</v>
      </c>
      <c r="AR195" s="42">
        <v>0</v>
      </c>
      <c r="AS195" s="85"/>
      <c r="AT195" s="76"/>
      <c r="AU195" s="76"/>
      <c r="AV195" s="76"/>
      <c r="AW195" s="76"/>
      <c r="AX195" s="49"/>
      <c r="AY195" s="49"/>
      <c r="AZ195" s="49"/>
      <c r="BA195" s="89"/>
      <c r="BB195" s="73" t="s">
        <v>718</v>
      </c>
      <c r="BC195" s="32"/>
      <c r="BD195" s="32" t="s">
        <v>295</v>
      </c>
      <c r="BE195" s="38">
        <v>7</v>
      </c>
      <c r="BF195" s="38">
        <v>14.4</v>
      </c>
      <c r="BG195" s="35"/>
      <c r="BH195" s="35"/>
      <c r="BI195" s="35"/>
      <c r="BJ195" s="35"/>
      <c r="BK195" s="35"/>
      <c r="BL195" s="35"/>
    </row>
    <row r="196" spans="1:64" ht="11.25" customHeight="1">
      <c r="A196" s="8"/>
      <c r="B196" s="8"/>
      <c r="C196" s="8"/>
      <c r="D196" s="8"/>
      <c r="E196" s="8"/>
      <c r="F196" s="8"/>
      <c r="G196" s="31"/>
      <c r="H196" s="8"/>
      <c r="I196" s="8"/>
      <c r="J196" s="8"/>
      <c r="K196" s="8"/>
      <c r="L196" s="8"/>
      <c r="M196" s="8"/>
      <c r="N196" s="8"/>
      <c r="O196" s="8"/>
      <c r="P196" s="8"/>
      <c r="R196" s="8"/>
      <c r="S196" s="8"/>
      <c r="T196" s="8"/>
      <c r="U196" s="8"/>
      <c r="V196" s="8"/>
      <c r="W196" s="8"/>
      <c r="X196" s="8"/>
      <c r="Y196" s="8"/>
      <c r="Z196" s="8"/>
      <c r="AA196" s="18"/>
      <c r="AB196" s="17"/>
      <c r="AD196" s="32" t="s">
        <v>432</v>
      </c>
      <c r="AE196" s="36"/>
      <c r="AF196" s="36"/>
      <c r="AG196" s="78"/>
      <c r="AH196" s="76"/>
      <c r="AI196" s="86"/>
      <c r="AJ196" s="86"/>
      <c r="AK196" s="78"/>
      <c r="AL196" s="76"/>
      <c r="AM196" s="86"/>
      <c r="AN196" s="86"/>
      <c r="AO196" s="86"/>
      <c r="AP196" s="32" t="s">
        <v>799</v>
      </c>
      <c r="AQ196" s="42">
        <v>0</v>
      </c>
      <c r="AR196" s="42">
        <v>0</v>
      </c>
      <c r="AS196" s="85"/>
      <c r="AT196" s="76"/>
      <c r="AU196" s="76"/>
      <c r="AV196" s="76"/>
      <c r="AW196" s="76"/>
      <c r="AX196" s="49"/>
      <c r="AY196" s="49"/>
      <c r="AZ196" s="49"/>
      <c r="BA196" s="89"/>
      <c r="BB196" s="73" t="s">
        <v>865</v>
      </c>
      <c r="BC196" s="32"/>
      <c r="BD196" s="32" t="s">
        <v>294</v>
      </c>
      <c r="BE196" s="38">
        <v>7</v>
      </c>
      <c r="BF196" s="38">
        <v>14.4</v>
      </c>
      <c r="BG196" s="35"/>
      <c r="BH196" s="35"/>
      <c r="BI196" s="35"/>
      <c r="BJ196" s="35"/>
      <c r="BK196" s="35"/>
      <c r="BL196" s="35"/>
    </row>
    <row r="197" spans="1:64" ht="11.25" customHeight="1">
      <c r="A197" s="8"/>
      <c r="B197" s="8"/>
      <c r="C197" s="8"/>
      <c r="D197" s="8"/>
      <c r="E197" s="8"/>
      <c r="F197" s="8"/>
      <c r="G197" s="31"/>
      <c r="H197" s="8"/>
      <c r="I197" s="8"/>
      <c r="J197" s="8"/>
      <c r="K197" s="8"/>
      <c r="L197" s="8"/>
      <c r="M197" s="8"/>
      <c r="N197" s="8"/>
      <c r="O197" s="8"/>
      <c r="P197" s="8"/>
      <c r="R197" s="8"/>
      <c r="S197" s="8"/>
      <c r="T197" s="8"/>
      <c r="U197" s="8"/>
      <c r="V197" s="8"/>
      <c r="W197" s="8"/>
      <c r="X197" s="8"/>
      <c r="Y197" s="8"/>
      <c r="Z197" s="8"/>
      <c r="AA197" s="18"/>
      <c r="AB197" s="17"/>
      <c r="AD197" s="32" t="s">
        <v>377</v>
      </c>
      <c r="AE197" s="36"/>
      <c r="AF197" s="36"/>
      <c r="AG197" s="78"/>
      <c r="AH197" s="76"/>
      <c r="AI197" s="86"/>
      <c r="AJ197" s="86"/>
      <c r="AK197" s="78"/>
      <c r="AL197" s="76"/>
      <c r="AM197" s="86"/>
      <c r="AN197" s="86"/>
      <c r="AO197" s="86"/>
      <c r="AP197" s="32" t="s">
        <v>800</v>
      </c>
      <c r="AQ197" s="42">
        <v>0</v>
      </c>
      <c r="AR197" s="42">
        <v>0</v>
      </c>
      <c r="AS197" s="85"/>
      <c r="AT197" s="76"/>
      <c r="AU197" s="76"/>
      <c r="AV197" s="76"/>
      <c r="AW197" s="76"/>
      <c r="AX197" s="49"/>
      <c r="AY197" s="49"/>
      <c r="AZ197" s="49"/>
      <c r="BA197" s="89"/>
      <c r="BB197" s="32" t="s">
        <v>711</v>
      </c>
      <c r="BC197" s="32"/>
      <c r="BD197" s="32" t="s">
        <v>293</v>
      </c>
      <c r="BE197" s="38">
        <v>7</v>
      </c>
      <c r="BF197" s="38">
        <v>14.4</v>
      </c>
      <c r="BG197" s="35"/>
      <c r="BH197" s="35"/>
      <c r="BI197" s="35"/>
      <c r="BJ197" s="35"/>
      <c r="BK197" s="35"/>
      <c r="BL197" s="35"/>
    </row>
    <row r="198" spans="1:64" ht="11.25" customHeight="1">
      <c r="A198" s="8"/>
      <c r="B198" s="8"/>
      <c r="C198" s="8"/>
      <c r="D198" s="8"/>
      <c r="E198" s="8"/>
      <c r="F198" s="8"/>
      <c r="G198" s="31"/>
      <c r="H198" s="8"/>
      <c r="I198" s="8"/>
      <c r="J198" s="8"/>
      <c r="K198" s="8"/>
      <c r="L198" s="8"/>
      <c r="M198" s="8"/>
      <c r="N198" s="8"/>
      <c r="O198" s="8"/>
      <c r="P198" s="8"/>
      <c r="R198" s="8"/>
      <c r="S198" s="8"/>
      <c r="T198" s="8"/>
      <c r="U198" s="8"/>
      <c r="V198" s="8"/>
      <c r="W198" s="8"/>
      <c r="X198" s="8"/>
      <c r="Y198" s="8"/>
      <c r="Z198" s="8"/>
      <c r="AA198" s="18"/>
      <c r="AB198" s="17"/>
      <c r="AD198" s="32" t="s">
        <v>219</v>
      </c>
      <c r="AE198" s="36"/>
      <c r="AF198" s="36"/>
      <c r="AG198" s="78"/>
      <c r="AH198" s="76"/>
      <c r="AI198" s="86"/>
      <c r="AJ198" s="86"/>
      <c r="AK198" s="78"/>
      <c r="AL198" s="76"/>
      <c r="AM198" s="86"/>
      <c r="AN198" s="86"/>
      <c r="AO198" s="86"/>
      <c r="AP198" s="32" t="s">
        <v>801</v>
      </c>
      <c r="AQ198" s="42">
        <v>0</v>
      </c>
      <c r="AR198" s="42">
        <v>0</v>
      </c>
      <c r="AS198" s="85"/>
      <c r="AT198" s="76"/>
      <c r="AU198" s="76"/>
      <c r="AV198" s="76"/>
      <c r="AW198" s="76"/>
      <c r="AX198" s="49"/>
      <c r="AY198" s="49"/>
      <c r="AZ198" s="49"/>
      <c r="BA198" s="89"/>
      <c r="BB198" s="73" t="s">
        <v>712</v>
      </c>
      <c r="BC198" s="32"/>
      <c r="BD198" s="32" t="s">
        <v>292</v>
      </c>
      <c r="BE198" s="38">
        <v>7</v>
      </c>
      <c r="BF198" s="38">
        <v>14.4</v>
      </c>
      <c r="BG198" s="35"/>
      <c r="BH198" s="35"/>
      <c r="BI198" s="35"/>
      <c r="BJ198" s="35"/>
      <c r="BK198" s="35"/>
      <c r="BL198" s="35"/>
    </row>
    <row r="199" spans="1:64" ht="11.25" customHeight="1">
      <c r="A199" s="8"/>
      <c r="B199" s="8"/>
      <c r="C199" s="8"/>
      <c r="D199" s="8"/>
      <c r="E199" s="8"/>
      <c r="F199" s="8"/>
      <c r="G199" s="31"/>
      <c r="H199" s="8"/>
      <c r="I199" s="8"/>
      <c r="J199" s="8"/>
      <c r="K199" s="8"/>
      <c r="L199" s="8"/>
      <c r="M199" s="8"/>
      <c r="N199" s="8"/>
      <c r="O199" s="8"/>
      <c r="P199" s="8"/>
      <c r="R199" s="8"/>
      <c r="S199" s="8"/>
      <c r="T199" s="8"/>
      <c r="U199" s="8"/>
      <c r="V199" s="8"/>
      <c r="W199" s="8"/>
      <c r="X199" s="8"/>
      <c r="Y199" s="8"/>
      <c r="Z199" s="8"/>
      <c r="AA199" s="18"/>
      <c r="AB199" s="17"/>
      <c r="AD199" s="32" t="s">
        <v>378</v>
      </c>
      <c r="AE199" s="36"/>
      <c r="AF199" s="36"/>
      <c r="AG199" s="78"/>
      <c r="AH199" s="76"/>
      <c r="AI199" s="86"/>
      <c r="AJ199" s="86"/>
      <c r="AK199" s="78"/>
      <c r="AL199" s="76"/>
      <c r="AM199" s="86"/>
      <c r="AN199" s="86"/>
      <c r="AO199" s="86"/>
      <c r="AP199" s="32" t="s">
        <v>684</v>
      </c>
      <c r="AQ199" s="42">
        <v>242</v>
      </c>
      <c r="AR199" s="42">
        <v>498</v>
      </c>
      <c r="AS199" s="85"/>
      <c r="AT199" s="76"/>
      <c r="AU199" s="76"/>
      <c r="AV199" s="76"/>
      <c r="AW199" s="76"/>
      <c r="AX199" s="49"/>
      <c r="AY199" s="49"/>
      <c r="AZ199" s="49"/>
      <c r="BA199" s="89"/>
      <c r="BB199" s="73" t="s">
        <v>713</v>
      </c>
      <c r="BC199" s="32"/>
      <c r="BD199" s="32" t="s">
        <v>291</v>
      </c>
      <c r="BE199" s="38">
        <v>7</v>
      </c>
      <c r="BF199" s="38">
        <v>14.4</v>
      </c>
      <c r="BG199" s="35"/>
      <c r="BH199" s="35"/>
      <c r="BI199" s="35"/>
      <c r="BJ199" s="35"/>
      <c r="BK199" s="35"/>
      <c r="BL199" s="35"/>
    </row>
    <row r="200" spans="1:64" ht="11.25" customHeight="1">
      <c r="A200" s="8"/>
      <c r="B200" s="8"/>
      <c r="C200" s="8"/>
      <c r="D200" s="8"/>
      <c r="E200" s="8"/>
      <c r="F200" s="8"/>
      <c r="G200" s="31"/>
      <c r="H200" s="8"/>
      <c r="I200" s="8"/>
      <c r="J200" s="8"/>
      <c r="K200" s="8"/>
      <c r="L200" s="8"/>
      <c r="M200" s="8"/>
      <c r="N200" s="8"/>
      <c r="O200" s="8"/>
      <c r="P200" s="8"/>
      <c r="R200" s="8"/>
      <c r="S200" s="8"/>
      <c r="T200" s="8"/>
      <c r="U200" s="8"/>
      <c r="V200" s="8"/>
      <c r="W200" s="8"/>
      <c r="X200" s="8"/>
      <c r="Y200" s="8"/>
      <c r="Z200" s="8"/>
      <c r="AA200" s="18"/>
      <c r="AB200" s="17"/>
      <c r="AD200" s="32" t="s">
        <v>220</v>
      </c>
      <c r="AE200" s="36"/>
      <c r="AF200" s="36"/>
      <c r="AG200" s="78"/>
      <c r="AH200" s="83"/>
      <c r="AI200" s="86"/>
      <c r="AJ200" s="86"/>
      <c r="AK200" s="78"/>
      <c r="AL200" s="76"/>
      <c r="AM200" s="86"/>
      <c r="AN200" s="86"/>
      <c r="AO200" s="86"/>
      <c r="AP200" s="32" t="s">
        <v>685</v>
      </c>
      <c r="AQ200" s="42">
        <v>242</v>
      </c>
      <c r="AR200" s="42">
        <v>498</v>
      </c>
      <c r="AS200" s="85"/>
      <c r="AT200" s="76"/>
      <c r="AU200" s="76"/>
      <c r="AV200" s="76"/>
      <c r="AW200" s="76"/>
      <c r="AX200" s="49"/>
      <c r="AY200" s="49"/>
      <c r="AZ200" s="49"/>
      <c r="BA200" s="89"/>
      <c r="BB200" s="73" t="s">
        <v>627</v>
      </c>
      <c r="BC200" s="32"/>
      <c r="BD200" s="34" t="s">
        <v>290</v>
      </c>
      <c r="BE200" s="38">
        <v>7</v>
      </c>
      <c r="BF200" s="38">
        <v>14.4</v>
      </c>
      <c r="BG200" s="35"/>
      <c r="BH200" s="35"/>
      <c r="BI200" s="35"/>
      <c r="BJ200" s="35"/>
      <c r="BK200" s="35"/>
      <c r="BL200" s="35"/>
    </row>
    <row r="201" spans="1:64" ht="11.25" customHeight="1">
      <c r="A201" s="8"/>
      <c r="B201" s="8"/>
      <c r="C201" s="8"/>
      <c r="D201" s="8"/>
      <c r="E201" s="8"/>
      <c r="F201" s="8"/>
      <c r="G201" s="31"/>
      <c r="H201" s="8"/>
      <c r="I201" s="8"/>
      <c r="J201" s="8"/>
      <c r="K201" s="8"/>
      <c r="L201" s="8"/>
      <c r="M201" s="8"/>
      <c r="N201" s="8"/>
      <c r="O201" s="8"/>
      <c r="P201" s="8"/>
      <c r="R201" s="8"/>
      <c r="S201" s="8"/>
      <c r="T201" s="8"/>
      <c r="U201" s="8"/>
      <c r="V201" s="8"/>
      <c r="W201" s="8"/>
      <c r="X201" s="8"/>
      <c r="Y201" s="8"/>
      <c r="Z201" s="8"/>
      <c r="AA201" s="18"/>
      <c r="AB201" s="17"/>
      <c r="AD201" s="32" t="s">
        <v>379</v>
      </c>
      <c r="AE201" s="36"/>
      <c r="AF201" s="36"/>
      <c r="AG201" s="78"/>
      <c r="AH201" s="76"/>
      <c r="AI201" s="86"/>
      <c r="AJ201" s="86"/>
      <c r="AK201" s="78"/>
      <c r="AL201" s="83"/>
      <c r="AM201" s="86"/>
      <c r="AN201" s="86"/>
      <c r="AO201" s="86"/>
      <c r="AP201" s="32" t="s">
        <v>414</v>
      </c>
      <c r="AQ201" s="42">
        <v>0</v>
      </c>
      <c r="AR201" s="42">
        <v>0</v>
      </c>
      <c r="AS201" s="85"/>
      <c r="AT201" s="76"/>
      <c r="AU201" s="76"/>
      <c r="AV201" s="76"/>
      <c r="AW201" s="76"/>
      <c r="AX201" s="49"/>
      <c r="AY201" s="49"/>
      <c r="AZ201" s="49"/>
      <c r="BA201" s="89"/>
      <c r="BB201" s="73" t="s">
        <v>628</v>
      </c>
      <c r="BC201" s="32"/>
      <c r="BD201" s="34" t="s">
        <v>146</v>
      </c>
      <c r="BE201" s="38">
        <v>7</v>
      </c>
      <c r="BF201" s="38">
        <v>14.4</v>
      </c>
      <c r="BG201" s="35"/>
      <c r="BH201" s="35"/>
      <c r="BI201" s="35"/>
      <c r="BJ201" s="35"/>
      <c r="BK201" s="35"/>
      <c r="BL201" s="35"/>
    </row>
    <row r="202" spans="1:64" ht="11.25" customHeight="1">
      <c r="A202" s="8"/>
      <c r="B202" s="8"/>
      <c r="C202" s="8"/>
      <c r="D202" s="8"/>
      <c r="E202" s="8"/>
      <c r="F202" s="8"/>
      <c r="G202" s="31"/>
      <c r="H202" s="8"/>
      <c r="I202" s="8"/>
      <c r="J202" s="8"/>
      <c r="K202" s="8"/>
      <c r="L202" s="8"/>
      <c r="M202" s="8"/>
      <c r="N202" s="8"/>
      <c r="O202" s="8"/>
      <c r="P202" s="8"/>
      <c r="R202" s="8"/>
      <c r="S202" s="8"/>
      <c r="T202" s="8"/>
      <c r="U202" s="8"/>
      <c r="V202" s="8"/>
      <c r="W202" s="8"/>
      <c r="X202" s="8"/>
      <c r="Y202" s="8"/>
      <c r="Z202" s="8"/>
      <c r="AA202" s="18"/>
      <c r="AB202" s="17"/>
      <c r="AD202" s="32" t="s">
        <v>224</v>
      </c>
      <c r="AE202" s="36"/>
      <c r="AF202" s="36"/>
      <c r="AG202" s="78"/>
      <c r="AH202" s="76"/>
      <c r="AI202" s="86"/>
      <c r="AJ202" s="86"/>
      <c r="AK202" s="78"/>
      <c r="AL202" s="76"/>
      <c r="AM202" s="86"/>
      <c r="AN202" s="86"/>
      <c r="AO202" s="86"/>
      <c r="AP202" s="32" t="s">
        <v>415</v>
      </c>
      <c r="AQ202" s="42">
        <v>0</v>
      </c>
      <c r="AR202" s="42">
        <v>0</v>
      </c>
      <c r="AS202" s="85"/>
      <c r="AT202" s="76"/>
      <c r="AU202" s="76"/>
      <c r="AV202" s="76"/>
      <c r="AW202" s="76"/>
      <c r="AX202" s="49"/>
      <c r="AY202" s="49"/>
      <c r="AZ202" s="49"/>
      <c r="BA202" s="89"/>
      <c r="BB202" s="32" t="s">
        <v>641</v>
      </c>
      <c r="BC202" s="32"/>
      <c r="BD202" s="34" t="s">
        <v>261</v>
      </c>
      <c r="BE202" s="38">
        <v>7</v>
      </c>
      <c r="BF202" s="38">
        <v>14.4</v>
      </c>
      <c r="BG202" s="35"/>
      <c r="BH202" s="35"/>
      <c r="BI202" s="35"/>
      <c r="BJ202" s="35"/>
      <c r="BK202" s="35"/>
      <c r="BL202" s="35"/>
    </row>
    <row r="203" spans="1:64" ht="11.25" customHeight="1">
      <c r="A203" s="8"/>
      <c r="B203" s="8"/>
      <c r="C203" s="8"/>
      <c r="D203" s="8"/>
      <c r="E203" s="8"/>
      <c r="F203" s="8"/>
      <c r="G203" s="31"/>
      <c r="H203" s="8"/>
      <c r="I203" s="8"/>
      <c r="J203" s="8"/>
      <c r="K203" s="8"/>
      <c r="L203" s="8"/>
      <c r="M203" s="8"/>
      <c r="N203" s="8"/>
      <c r="O203" s="8"/>
      <c r="P203" s="8"/>
      <c r="R203" s="8"/>
      <c r="S203" s="8"/>
      <c r="T203" s="8"/>
      <c r="U203" s="8"/>
      <c r="V203" s="8"/>
      <c r="W203" s="8"/>
      <c r="X203" s="8"/>
      <c r="Y203" s="8"/>
      <c r="Z203" s="8"/>
      <c r="AA203" s="18"/>
      <c r="AB203" s="17"/>
      <c r="AD203" s="32" t="s">
        <v>225</v>
      </c>
      <c r="AE203" s="36"/>
      <c r="AF203" s="36"/>
      <c r="AG203" s="78"/>
      <c r="AH203" s="76"/>
      <c r="AI203" s="86"/>
      <c r="AJ203" s="86"/>
      <c r="AK203" s="78"/>
      <c r="AL203" s="76"/>
      <c r="AM203" s="86"/>
      <c r="AN203" s="86"/>
      <c r="AO203" s="86"/>
      <c r="AP203" s="32" t="s">
        <v>465</v>
      </c>
      <c r="AQ203" s="42">
        <v>88</v>
      </c>
      <c r="AR203" s="42">
        <v>180</v>
      </c>
      <c r="AS203" s="85"/>
      <c r="AT203" s="76"/>
      <c r="AU203" s="76"/>
      <c r="AV203" s="76"/>
      <c r="AW203" s="76"/>
      <c r="AX203" s="49"/>
      <c r="AY203" s="49"/>
      <c r="AZ203" s="49"/>
      <c r="BA203" s="89"/>
      <c r="BB203" s="73" t="s">
        <v>629</v>
      </c>
      <c r="BC203" s="49"/>
      <c r="BD203" s="34" t="s">
        <v>147</v>
      </c>
      <c r="BE203" s="38">
        <v>7</v>
      </c>
      <c r="BF203" s="38">
        <v>14.4</v>
      </c>
      <c r="BG203" s="35"/>
      <c r="BH203" s="35"/>
      <c r="BI203" s="35"/>
      <c r="BJ203" s="35"/>
      <c r="BK203" s="35"/>
      <c r="BL203" s="35"/>
    </row>
    <row r="204" spans="1:64" ht="11.25" customHeight="1">
      <c r="A204" s="8"/>
      <c r="B204" s="8"/>
      <c r="C204" s="8"/>
      <c r="D204" s="8"/>
      <c r="E204" s="8"/>
      <c r="F204" s="8"/>
      <c r="G204" s="31"/>
      <c r="H204" s="8"/>
      <c r="I204" s="8"/>
      <c r="J204" s="8"/>
      <c r="K204" s="8"/>
      <c r="L204" s="8"/>
      <c r="M204" s="8"/>
      <c r="N204" s="8"/>
      <c r="O204" s="8"/>
      <c r="P204" s="8"/>
      <c r="R204" s="8"/>
      <c r="S204" s="8"/>
      <c r="T204" s="8"/>
      <c r="U204" s="8"/>
      <c r="V204" s="8"/>
      <c r="W204" s="8"/>
      <c r="X204" s="8"/>
      <c r="Y204" s="8"/>
      <c r="Z204" s="8"/>
      <c r="AA204" s="18"/>
      <c r="AB204" s="17"/>
      <c r="AD204" s="32" t="s">
        <v>226</v>
      </c>
      <c r="AE204" s="36"/>
      <c r="AF204" s="36"/>
      <c r="AG204" s="78"/>
      <c r="AH204" s="76"/>
      <c r="AI204" s="86"/>
      <c r="AJ204" s="86"/>
      <c r="AK204" s="78"/>
      <c r="AL204" s="76"/>
      <c r="AM204" s="86"/>
      <c r="AN204" s="86"/>
      <c r="AO204" s="86"/>
      <c r="AP204" s="32" t="s">
        <v>466</v>
      </c>
      <c r="AQ204" s="42">
        <v>88</v>
      </c>
      <c r="AR204" s="42">
        <v>180</v>
      </c>
      <c r="AS204" s="85"/>
      <c r="AT204" s="76"/>
      <c r="AU204" s="76"/>
      <c r="AV204" s="76"/>
      <c r="AW204" s="76"/>
      <c r="AX204" s="49"/>
      <c r="AY204" s="49"/>
      <c r="AZ204" s="49"/>
      <c r="BA204" s="89"/>
      <c r="BB204" s="73" t="s">
        <v>630</v>
      </c>
      <c r="BC204" s="45"/>
      <c r="BD204" s="34" t="s">
        <v>207</v>
      </c>
      <c r="BE204" s="38">
        <v>7</v>
      </c>
      <c r="BF204" s="38">
        <v>14.4</v>
      </c>
      <c r="BG204" s="35"/>
      <c r="BH204" s="35"/>
      <c r="BI204" s="35"/>
      <c r="BJ204" s="35"/>
      <c r="BK204" s="35"/>
      <c r="BL204" s="35"/>
    </row>
    <row r="205" spans="1:64" ht="11.25" customHeight="1">
      <c r="A205" s="8"/>
      <c r="B205" s="8"/>
      <c r="C205" s="8"/>
      <c r="D205" s="8"/>
      <c r="E205" s="8"/>
      <c r="F205" s="8"/>
      <c r="G205" s="31"/>
      <c r="H205" s="8"/>
      <c r="I205" s="8"/>
      <c r="J205" s="8"/>
      <c r="K205" s="8"/>
      <c r="L205" s="8"/>
      <c r="M205" s="8"/>
      <c r="N205" s="8"/>
      <c r="O205" s="8"/>
      <c r="P205" s="8"/>
      <c r="R205" s="8"/>
      <c r="S205" s="8"/>
      <c r="T205" s="8"/>
      <c r="U205" s="8"/>
      <c r="V205" s="8"/>
      <c r="W205" s="8"/>
      <c r="X205" s="8"/>
      <c r="Y205" s="8"/>
      <c r="Z205" s="8"/>
      <c r="AA205" s="18"/>
      <c r="AB205" s="17"/>
      <c r="AD205" s="43" t="s">
        <v>227</v>
      </c>
      <c r="AE205" s="36"/>
      <c r="AF205" s="36"/>
      <c r="AG205" s="78"/>
      <c r="AH205" s="32"/>
      <c r="AI205" s="86"/>
      <c r="AJ205" s="86"/>
      <c r="AK205" s="78"/>
      <c r="AL205" s="76"/>
      <c r="AM205" s="86"/>
      <c r="AN205" s="86"/>
      <c r="AO205" s="86"/>
      <c r="AP205" s="32" t="s">
        <v>622</v>
      </c>
      <c r="AQ205" s="42">
        <v>176</v>
      </c>
      <c r="AR205" s="42">
        <v>330</v>
      </c>
      <c r="AS205" s="85"/>
      <c r="AT205" s="76"/>
      <c r="AU205" s="76"/>
      <c r="AV205" s="76"/>
      <c r="AW205" s="76"/>
      <c r="AX205" s="34"/>
      <c r="AY205" s="34"/>
      <c r="AZ205" s="34"/>
      <c r="BA205" s="79"/>
      <c r="BB205" s="73" t="s">
        <v>632</v>
      </c>
      <c r="BC205" s="33"/>
      <c r="BD205" s="34" t="s">
        <v>208</v>
      </c>
      <c r="BE205" s="38">
        <v>7</v>
      </c>
      <c r="BF205" s="38">
        <v>14.4</v>
      </c>
      <c r="BG205" s="35"/>
      <c r="BH205" s="35"/>
      <c r="BI205" s="35"/>
      <c r="BJ205" s="35"/>
      <c r="BK205" s="35"/>
      <c r="BL205" s="35"/>
    </row>
    <row r="206" spans="1:64" ht="11.25" customHeight="1">
      <c r="A206" s="8"/>
      <c r="B206" s="8"/>
      <c r="C206" s="8"/>
      <c r="D206" s="8"/>
      <c r="E206" s="8"/>
      <c r="F206" s="8"/>
      <c r="G206" s="31"/>
      <c r="H206" s="8"/>
      <c r="I206" s="8"/>
      <c r="J206" s="8"/>
      <c r="K206" s="8"/>
      <c r="L206" s="8"/>
      <c r="M206" s="8"/>
      <c r="N206" s="8"/>
      <c r="O206" s="8"/>
      <c r="P206" s="8"/>
      <c r="R206" s="8"/>
      <c r="S206" s="8"/>
      <c r="T206" s="8"/>
      <c r="U206" s="8"/>
      <c r="V206" s="8"/>
      <c r="W206" s="8"/>
      <c r="X206" s="8"/>
      <c r="Y206" s="8"/>
      <c r="Z206" s="8"/>
      <c r="AA206" s="18"/>
      <c r="AB206" s="17"/>
      <c r="AD206" s="32" t="s">
        <v>228</v>
      </c>
      <c r="AE206" s="36"/>
      <c r="AF206" s="36"/>
      <c r="AG206" s="78"/>
      <c r="AH206" s="32"/>
      <c r="AI206" s="39"/>
      <c r="AJ206" s="39"/>
      <c r="AK206" s="78"/>
      <c r="AL206" s="32"/>
      <c r="AM206" s="39"/>
      <c r="AN206" s="39"/>
      <c r="AO206" s="86"/>
      <c r="AP206" s="32" t="s">
        <v>623</v>
      </c>
      <c r="AQ206" s="42">
        <v>176</v>
      </c>
      <c r="AR206" s="42">
        <v>330</v>
      </c>
      <c r="AS206" s="89"/>
      <c r="AT206" s="76"/>
      <c r="AU206" s="76"/>
      <c r="AV206" s="76"/>
      <c r="AW206" s="76"/>
      <c r="AX206" s="34"/>
      <c r="AY206" s="34"/>
      <c r="AZ206" s="34"/>
      <c r="BA206" s="79"/>
      <c r="BB206" s="73" t="s">
        <v>631</v>
      </c>
      <c r="BC206" s="49"/>
      <c r="BD206" s="34" t="s">
        <v>148</v>
      </c>
      <c r="BE206" s="38">
        <v>4.5</v>
      </c>
      <c r="BF206" s="38">
        <v>9</v>
      </c>
      <c r="BG206" s="35"/>
      <c r="BH206" s="35"/>
      <c r="BI206" s="35"/>
      <c r="BJ206" s="35"/>
      <c r="BK206" s="35"/>
      <c r="BL206" s="35"/>
    </row>
    <row r="207" spans="1:64" ht="11.25" customHeight="1">
      <c r="A207" s="8"/>
      <c r="B207" s="8"/>
      <c r="C207" s="8"/>
      <c r="D207" s="8"/>
      <c r="E207" s="8"/>
      <c r="F207" s="8"/>
      <c r="G207" s="31"/>
      <c r="H207" s="8"/>
      <c r="I207" s="8"/>
      <c r="J207" s="8"/>
      <c r="K207" s="8"/>
      <c r="L207" s="8"/>
      <c r="M207" s="8"/>
      <c r="N207" s="8"/>
      <c r="O207" s="8"/>
      <c r="P207" s="8"/>
      <c r="R207" s="8"/>
      <c r="S207" s="8"/>
      <c r="T207" s="8"/>
      <c r="U207" s="8"/>
      <c r="V207" s="8"/>
      <c r="W207" s="8"/>
      <c r="X207" s="8"/>
      <c r="Y207" s="8"/>
      <c r="Z207" s="8"/>
      <c r="AA207" s="18"/>
      <c r="AB207" s="17"/>
      <c r="AD207" s="32" t="s">
        <v>229</v>
      </c>
      <c r="AE207" s="36"/>
      <c r="AF207" s="36"/>
      <c r="AG207" s="78"/>
      <c r="AH207" s="32"/>
      <c r="AI207" s="39"/>
      <c r="AJ207" s="39"/>
      <c r="AK207" s="78"/>
      <c r="AL207" s="32"/>
      <c r="AM207" s="39"/>
      <c r="AN207" s="39"/>
      <c r="AO207" s="86"/>
      <c r="AP207" s="32" t="s">
        <v>315</v>
      </c>
      <c r="AQ207" s="42">
        <v>176</v>
      </c>
      <c r="AR207" s="42">
        <v>330</v>
      </c>
      <c r="AS207" s="78"/>
      <c r="AT207" s="76"/>
      <c r="AU207" s="76"/>
      <c r="AV207" s="76"/>
      <c r="AW207" s="76"/>
      <c r="AX207" s="34"/>
      <c r="AY207" s="34"/>
      <c r="AZ207" s="34"/>
      <c r="BA207" s="79"/>
      <c r="BB207" s="32" t="s">
        <v>640</v>
      </c>
      <c r="BC207" s="49"/>
      <c r="BD207" s="34" t="s">
        <v>149</v>
      </c>
      <c r="BE207" s="47">
        <v>4.5</v>
      </c>
      <c r="BF207" s="38">
        <v>9</v>
      </c>
      <c r="BG207" s="35"/>
      <c r="BH207" s="35"/>
      <c r="BI207" s="35"/>
      <c r="BJ207" s="35"/>
      <c r="BK207" s="35"/>
      <c r="BL207" s="35"/>
    </row>
    <row r="208" spans="1:64" ht="11.25" customHeight="1">
      <c r="A208" s="8"/>
      <c r="B208" s="8"/>
      <c r="C208" s="8"/>
      <c r="D208" s="8"/>
      <c r="E208" s="8"/>
      <c r="F208" s="8"/>
      <c r="G208" s="31"/>
      <c r="H208" s="8"/>
      <c r="I208" s="8"/>
      <c r="J208" s="8"/>
      <c r="K208" s="8"/>
      <c r="L208" s="8"/>
      <c r="M208" s="8"/>
      <c r="N208" s="8"/>
      <c r="O208" s="8"/>
      <c r="P208" s="8"/>
      <c r="R208" s="8"/>
      <c r="S208" s="8"/>
      <c r="T208" s="8"/>
      <c r="U208" s="8"/>
      <c r="V208" s="8"/>
      <c r="W208" s="8"/>
      <c r="X208" s="8"/>
      <c r="Y208" s="8"/>
      <c r="Z208" s="8"/>
      <c r="AA208" s="18"/>
      <c r="AB208" s="17"/>
      <c r="AD208" s="32" t="s">
        <v>230</v>
      </c>
      <c r="AE208" s="36"/>
      <c r="AF208" s="36"/>
      <c r="AG208" s="78"/>
      <c r="AH208" s="32"/>
      <c r="AI208" s="39"/>
      <c r="AJ208" s="39"/>
      <c r="AK208" s="78"/>
      <c r="AL208" s="32"/>
      <c r="AM208" s="39"/>
      <c r="AN208" s="39"/>
      <c r="AO208" s="86"/>
      <c r="AP208" s="32" t="s">
        <v>316</v>
      </c>
      <c r="AQ208" s="42">
        <v>176</v>
      </c>
      <c r="AR208" s="42">
        <v>330</v>
      </c>
      <c r="AS208" s="78"/>
      <c r="AT208" s="76"/>
      <c r="AU208" s="76"/>
      <c r="AV208" s="76"/>
      <c r="AW208" s="76"/>
      <c r="AX208" s="34"/>
      <c r="AY208" s="34"/>
      <c r="AZ208" s="34"/>
      <c r="BA208" s="79"/>
      <c r="BB208" s="73" t="s">
        <v>633</v>
      </c>
      <c r="BC208" s="49"/>
      <c r="BD208" s="32" t="s">
        <v>281</v>
      </c>
      <c r="BE208" s="47">
        <v>4.5</v>
      </c>
      <c r="BF208" s="38">
        <v>9</v>
      </c>
      <c r="BG208" s="35"/>
      <c r="BH208" s="35"/>
      <c r="BI208" s="35"/>
      <c r="BJ208" s="35"/>
      <c r="BK208" s="35"/>
      <c r="BL208" s="35"/>
    </row>
    <row r="209" spans="1:64" ht="11.25" customHeight="1">
      <c r="A209" s="8"/>
      <c r="B209" s="8"/>
      <c r="C209" s="8"/>
      <c r="D209" s="8"/>
      <c r="E209" s="8"/>
      <c r="F209" s="8"/>
      <c r="G209" s="31"/>
      <c r="H209" s="8"/>
      <c r="I209" s="8"/>
      <c r="J209" s="8"/>
      <c r="K209" s="8"/>
      <c r="L209" s="8"/>
      <c r="M209" s="8"/>
      <c r="N209" s="8"/>
      <c r="O209" s="8"/>
      <c r="P209" s="8"/>
      <c r="R209" s="8"/>
      <c r="S209" s="8"/>
      <c r="T209" s="8"/>
      <c r="U209" s="8"/>
      <c r="V209" s="8"/>
      <c r="W209" s="8"/>
      <c r="X209" s="8"/>
      <c r="Y209" s="8"/>
      <c r="Z209" s="8"/>
      <c r="AA209" s="18"/>
      <c r="AB209" s="17"/>
      <c r="AD209" s="32" t="s">
        <v>231</v>
      </c>
      <c r="AE209" s="36"/>
      <c r="AF209" s="36"/>
      <c r="AG209" s="78"/>
      <c r="AH209" s="32"/>
      <c r="AI209" s="39"/>
      <c r="AJ209" s="39"/>
      <c r="AK209" s="78"/>
      <c r="AL209" s="32"/>
      <c r="AM209" s="39"/>
      <c r="AN209" s="39"/>
      <c r="AO209" s="86"/>
      <c r="AP209" s="32" t="s">
        <v>687</v>
      </c>
      <c r="AQ209" s="42">
        <v>44</v>
      </c>
      <c r="AR209" s="42">
        <v>90</v>
      </c>
      <c r="AS209" s="78"/>
      <c r="AT209" s="76"/>
      <c r="AU209" s="76"/>
      <c r="AV209" s="76"/>
      <c r="AW209" s="76"/>
      <c r="AX209" s="34"/>
      <c r="AY209" s="34"/>
      <c r="AZ209" s="34"/>
      <c r="BA209" s="79"/>
      <c r="BB209" s="73" t="s">
        <v>634</v>
      </c>
      <c r="BC209" s="49"/>
      <c r="BD209" s="32" t="s">
        <v>280</v>
      </c>
      <c r="BE209" s="48">
        <v>4.5</v>
      </c>
      <c r="BF209" s="38">
        <v>9</v>
      </c>
      <c r="BG209" s="35"/>
      <c r="BH209" s="35"/>
      <c r="BI209" s="35"/>
      <c r="BJ209" s="35"/>
      <c r="BK209" s="35"/>
      <c r="BL209" s="35"/>
    </row>
    <row r="210" spans="1:64" ht="11.25" customHeight="1">
      <c r="A210" s="8"/>
      <c r="B210" s="8"/>
      <c r="C210" s="8"/>
      <c r="D210" s="8"/>
      <c r="E210" s="8"/>
      <c r="F210" s="8"/>
      <c r="G210" s="31"/>
      <c r="H210" s="8"/>
      <c r="I210" s="8"/>
      <c r="J210" s="8"/>
      <c r="K210" s="8"/>
      <c r="L210" s="8"/>
      <c r="M210" s="8"/>
      <c r="N210" s="8"/>
      <c r="O210" s="8"/>
      <c r="P210" s="8"/>
      <c r="R210" s="8"/>
      <c r="S210" s="8"/>
      <c r="T210" s="8"/>
      <c r="U210" s="8"/>
      <c r="V210" s="8"/>
      <c r="W210" s="8"/>
      <c r="X210" s="8"/>
      <c r="Y210" s="8"/>
      <c r="Z210" s="8"/>
      <c r="AA210" s="18"/>
      <c r="AB210" s="17"/>
      <c r="AD210" s="32" t="s">
        <v>232</v>
      </c>
      <c r="AE210" s="36"/>
      <c r="AF210" s="36"/>
      <c r="AG210" s="78"/>
      <c r="AH210" s="32"/>
      <c r="AI210" s="39"/>
      <c r="AJ210" s="39"/>
      <c r="AK210" s="78"/>
      <c r="AL210" s="32"/>
      <c r="AM210" s="39"/>
      <c r="AN210" s="39"/>
      <c r="AO210" s="86"/>
      <c r="AP210" s="32" t="s">
        <v>686</v>
      </c>
      <c r="AQ210" s="42">
        <v>44</v>
      </c>
      <c r="AR210" s="42">
        <v>90</v>
      </c>
      <c r="AS210" s="78"/>
      <c r="AT210" s="76"/>
      <c r="AU210" s="76"/>
      <c r="AV210" s="76"/>
      <c r="AW210" s="76"/>
      <c r="AX210" s="34"/>
      <c r="AY210" s="34"/>
      <c r="AZ210" s="34"/>
      <c r="BA210" s="79"/>
      <c r="BB210" s="73" t="s">
        <v>636</v>
      </c>
      <c r="BC210" s="49"/>
      <c r="BD210" s="32" t="s">
        <v>279</v>
      </c>
      <c r="BE210" s="48">
        <v>4.5</v>
      </c>
      <c r="BF210" s="38">
        <v>9</v>
      </c>
      <c r="BG210" s="35"/>
      <c r="BH210" s="35"/>
      <c r="BI210" s="35"/>
      <c r="BJ210" s="35"/>
      <c r="BK210" s="35"/>
      <c r="BL210" s="35"/>
    </row>
    <row r="211" spans="1:64" ht="11.25" customHeight="1">
      <c r="A211" s="8"/>
      <c r="B211" s="8"/>
      <c r="C211" s="8"/>
      <c r="D211" s="8"/>
      <c r="E211" s="8"/>
      <c r="F211" s="8"/>
      <c r="G211" s="31"/>
      <c r="H211" s="8"/>
      <c r="I211" s="8"/>
      <c r="J211" s="8"/>
      <c r="K211" s="8"/>
      <c r="L211" s="8"/>
      <c r="M211" s="8"/>
      <c r="N211" s="8"/>
      <c r="O211" s="8"/>
      <c r="P211" s="8"/>
      <c r="R211" s="8"/>
      <c r="S211" s="8"/>
      <c r="T211" s="8"/>
      <c r="U211" s="8"/>
      <c r="V211" s="8"/>
      <c r="W211" s="8"/>
      <c r="X211" s="8"/>
      <c r="Y211" s="8"/>
      <c r="Z211" s="8"/>
      <c r="AA211" s="18"/>
      <c r="AB211" s="17"/>
      <c r="AD211" s="32" t="s">
        <v>233</v>
      </c>
      <c r="AE211" s="36"/>
      <c r="AF211" s="36"/>
      <c r="AG211" s="78"/>
      <c r="AH211" s="32"/>
      <c r="AI211" s="39"/>
      <c r="AJ211" s="39"/>
      <c r="AK211" s="78"/>
      <c r="AL211" s="32"/>
      <c r="AM211" s="39"/>
      <c r="AN211" s="39"/>
      <c r="AO211" s="86"/>
      <c r="AP211" s="32" t="s">
        <v>688</v>
      </c>
      <c r="AQ211" s="42">
        <v>44</v>
      </c>
      <c r="AR211" s="42">
        <v>90</v>
      </c>
      <c r="AS211" s="78"/>
      <c r="AT211" s="76"/>
      <c r="AU211" s="76"/>
      <c r="AV211" s="76"/>
      <c r="AW211" s="76"/>
      <c r="AX211" s="34"/>
      <c r="AY211" s="34"/>
      <c r="AZ211" s="34"/>
      <c r="BA211" s="79"/>
      <c r="BB211" s="73" t="s">
        <v>635</v>
      </c>
      <c r="BC211" s="49"/>
      <c r="BD211" s="32" t="s">
        <v>278</v>
      </c>
      <c r="BE211" s="48">
        <v>4.5</v>
      </c>
      <c r="BF211" s="38">
        <v>9</v>
      </c>
      <c r="BG211" s="35"/>
      <c r="BH211" s="35"/>
      <c r="BI211" s="35"/>
      <c r="BJ211" s="35"/>
      <c r="BK211" s="35"/>
      <c r="BL211" s="35"/>
    </row>
    <row r="212" spans="1:64" ht="11.25" customHeight="1">
      <c r="A212" s="8"/>
      <c r="B212" s="8"/>
      <c r="C212" s="8"/>
      <c r="D212" s="8"/>
      <c r="E212" s="8"/>
      <c r="F212" s="8"/>
      <c r="G212" s="31"/>
      <c r="H212" s="8"/>
      <c r="I212" s="8"/>
      <c r="J212" s="8"/>
      <c r="K212" s="8"/>
      <c r="L212" s="8"/>
      <c r="M212" s="8"/>
      <c r="N212" s="8"/>
      <c r="O212" s="8"/>
      <c r="P212" s="8"/>
      <c r="R212" s="8"/>
      <c r="S212" s="8"/>
      <c r="T212" s="8"/>
      <c r="U212" s="8"/>
      <c r="V212" s="8"/>
      <c r="W212" s="8"/>
      <c r="X212" s="8"/>
      <c r="Y212" s="8"/>
      <c r="Z212" s="8"/>
      <c r="AA212" s="18"/>
      <c r="AB212" s="17"/>
      <c r="AD212" s="32" t="s">
        <v>234</v>
      </c>
      <c r="AE212" s="36"/>
      <c r="AF212" s="36"/>
      <c r="AG212" s="78"/>
      <c r="AH212" s="32"/>
      <c r="AI212" s="39"/>
      <c r="AJ212" s="39"/>
      <c r="AK212" s="78"/>
      <c r="AL212" s="32"/>
      <c r="AM212" s="39"/>
      <c r="AN212" s="39"/>
      <c r="AO212" s="86"/>
      <c r="AP212" s="32" t="s">
        <v>689</v>
      </c>
      <c r="AQ212" s="42">
        <v>44</v>
      </c>
      <c r="AR212" s="42">
        <v>90</v>
      </c>
      <c r="AS212" s="78"/>
      <c r="AT212" s="76"/>
      <c r="AU212" s="76"/>
      <c r="AV212" s="76"/>
      <c r="AW212" s="76"/>
      <c r="AX212" s="34"/>
      <c r="AY212" s="34"/>
      <c r="AZ212" s="34"/>
      <c r="BA212" s="79"/>
      <c r="BB212" s="32" t="s">
        <v>639</v>
      </c>
      <c r="BC212" s="32"/>
      <c r="BD212" s="32" t="s">
        <v>626</v>
      </c>
      <c r="BE212" s="50">
        <v>7</v>
      </c>
      <c r="BF212" s="38">
        <v>14.4</v>
      </c>
      <c r="BG212" s="35"/>
      <c r="BH212" s="35"/>
      <c r="BI212" s="35"/>
      <c r="BJ212" s="35"/>
      <c r="BK212" s="35"/>
      <c r="BL212" s="35"/>
    </row>
    <row r="213" spans="1:64" ht="11.25" customHeight="1">
      <c r="A213" s="8"/>
      <c r="B213" s="8"/>
      <c r="C213" s="8"/>
      <c r="D213" s="8"/>
      <c r="E213" s="8"/>
      <c r="F213" s="8"/>
      <c r="G213" s="31"/>
      <c r="H213" s="8"/>
      <c r="I213" s="8"/>
      <c r="J213" s="8"/>
      <c r="K213" s="8"/>
      <c r="L213" s="8"/>
      <c r="M213" s="8"/>
      <c r="N213" s="8"/>
      <c r="O213" s="8"/>
      <c r="P213" s="8"/>
      <c r="R213" s="8"/>
      <c r="S213" s="8"/>
      <c r="T213" s="8"/>
      <c r="U213" s="8"/>
      <c r="V213" s="8"/>
      <c r="W213" s="8"/>
      <c r="X213" s="8"/>
      <c r="Y213" s="8"/>
      <c r="Z213" s="8"/>
      <c r="AA213" s="18"/>
      <c r="AB213" s="17"/>
      <c r="AD213" s="32" t="s">
        <v>235</v>
      </c>
      <c r="AE213" s="36"/>
      <c r="AF213" s="36"/>
      <c r="AG213" s="78"/>
      <c r="AH213" s="39"/>
      <c r="AI213" s="39"/>
      <c r="AJ213" s="39"/>
      <c r="AK213" s="78"/>
      <c r="AL213" s="32"/>
      <c r="AM213" s="39"/>
      <c r="AN213" s="39"/>
      <c r="AO213" s="86"/>
      <c r="AP213" s="32" t="s">
        <v>317</v>
      </c>
      <c r="AQ213" s="42">
        <v>44</v>
      </c>
      <c r="AR213" s="42">
        <v>90</v>
      </c>
      <c r="AS213" s="78"/>
      <c r="AT213" s="76"/>
      <c r="AU213" s="76"/>
      <c r="AV213" s="76"/>
      <c r="AW213" s="76"/>
      <c r="AX213" s="34"/>
      <c r="AY213" s="34"/>
      <c r="AZ213" s="34"/>
      <c r="BA213" s="79"/>
      <c r="BB213" s="73" t="s">
        <v>637</v>
      </c>
      <c r="BC213" s="32"/>
      <c r="BD213" s="32" t="s">
        <v>654</v>
      </c>
      <c r="BE213" s="50">
        <v>7</v>
      </c>
      <c r="BF213" s="38">
        <v>14.4</v>
      </c>
      <c r="BG213" s="35"/>
      <c r="BH213" s="35"/>
      <c r="BI213" s="35"/>
      <c r="BJ213" s="35"/>
      <c r="BK213" s="35"/>
      <c r="BL213" s="35"/>
    </row>
    <row r="214" spans="1:64" ht="11.25" customHeight="1">
      <c r="A214" s="8"/>
      <c r="B214" s="8"/>
      <c r="C214" s="8"/>
      <c r="D214" s="8"/>
      <c r="E214" s="8"/>
      <c r="F214" s="8"/>
      <c r="G214" s="31"/>
      <c r="H214" s="8"/>
      <c r="I214" s="8"/>
      <c r="J214" s="8"/>
      <c r="K214" s="8"/>
      <c r="L214" s="8"/>
      <c r="M214" s="8"/>
      <c r="N214" s="8"/>
      <c r="O214" s="8"/>
      <c r="P214" s="8"/>
      <c r="R214" s="8"/>
      <c r="S214" s="8"/>
      <c r="T214" s="8"/>
      <c r="U214" s="8"/>
      <c r="V214" s="8"/>
      <c r="W214" s="8"/>
      <c r="X214" s="8"/>
      <c r="Y214" s="8"/>
      <c r="Z214" s="8"/>
      <c r="AA214" s="18"/>
      <c r="AB214" s="17"/>
      <c r="AD214" s="32" t="s">
        <v>236</v>
      </c>
      <c r="AE214" s="36"/>
      <c r="AF214" s="36"/>
      <c r="AG214" s="78"/>
      <c r="AH214" s="39"/>
      <c r="AI214" s="39"/>
      <c r="AJ214" s="39"/>
      <c r="AK214" s="78"/>
      <c r="AL214" s="39"/>
      <c r="AM214" s="39"/>
      <c r="AN214" s="39"/>
      <c r="AO214" s="86"/>
      <c r="AP214" s="32" t="s">
        <v>318</v>
      </c>
      <c r="AQ214" s="42">
        <v>44</v>
      </c>
      <c r="AR214" s="42">
        <v>90</v>
      </c>
      <c r="AS214" s="78"/>
      <c r="AT214" s="76"/>
      <c r="AU214" s="76"/>
      <c r="AV214" s="76"/>
      <c r="AW214" s="76"/>
      <c r="AX214" s="34"/>
      <c r="AY214" s="34"/>
      <c r="AZ214" s="34"/>
      <c r="BA214" s="79"/>
      <c r="BB214" s="73" t="s">
        <v>638</v>
      </c>
      <c r="BC214" s="49"/>
      <c r="BD214" s="32" t="s">
        <v>150</v>
      </c>
      <c r="BE214" s="50">
        <v>7</v>
      </c>
      <c r="BF214" s="38">
        <v>14.4</v>
      </c>
      <c r="BG214" s="35"/>
      <c r="BH214" s="35"/>
      <c r="BI214" s="35"/>
      <c r="BJ214" s="35"/>
      <c r="BK214" s="35"/>
      <c r="BL214" s="35"/>
    </row>
    <row r="215" spans="1:64" ht="11.25" customHeight="1">
      <c r="A215" s="8"/>
      <c r="B215" s="8"/>
      <c r="C215" s="8"/>
      <c r="D215" s="8"/>
      <c r="E215" s="8"/>
      <c r="F215" s="8"/>
      <c r="G215" s="31"/>
      <c r="H215" s="8"/>
      <c r="I215" s="8"/>
      <c r="J215" s="8"/>
      <c r="K215" s="8"/>
      <c r="L215" s="8"/>
      <c r="M215" s="8"/>
      <c r="N215" s="8"/>
      <c r="O215" s="8"/>
      <c r="P215" s="8"/>
      <c r="R215" s="8"/>
      <c r="S215" s="8"/>
      <c r="T215" s="8"/>
      <c r="U215" s="8"/>
      <c r="V215" s="8"/>
      <c r="W215" s="8"/>
      <c r="X215" s="8"/>
      <c r="Y215" s="8"/>
      <c r="Z215" s="8"/>
      <c r="AA215" s="18"/>
      <c r="AB215" s="17"/>
      <c r="AD215" s="32" t="s">
        <v>380</v>
      </c>
      <c r="AE215" s="36"/>
      <c r="AF215" s="36"/>
      <c r="AG215" s="78"/>
      <c r="AH215" s="39"/>
      <c r="AI215" s="39"/>
      <c r="AJ215" s="39"/>
      <c r="AK215" s="78"/>
      <c r="AL215" s="39"/>
      <c r="AM215" s="39"/>
      <c r="AN215" s="39"/>
      <c r="AO215" s="86"/>
      <c r="AP215" s="32" t="s">
        <v>319</v>
      </c>
      <c r="AQ215" s="42">
        <v>44</v>
      </c>
      <c r="AR215" s="42">
        <v>90</v>
      </c>
      <c r="AS215" s="78"/>
      <c r="AT215" s="76"/>
      <c r="AU215" s="76"/>
      <c r="AV215" s="76"/>
      <c r="AW215" s="76"/>
      <c r="AX215" s="34"/>
      <c r="AY215" s="34"/>
      <c r="AZ215" s="34"/>
      <c r="BA215" s="79"/>
      <c r="BB215" s="49"/>
      <c r="BC215" s="49"/>
      <c r="BD215" s="34" t="s">
        <v>151</v>
      </c>
      <c r="BE215" s="50">
        <v>7</v>
      </c>
      <c r="BF215" s="38">
        <v>14.4</v>
      </c>
      <c r="BG215" s="35"/>
      <c r="BH215" s="35"/>
      <c r="BI215" s="35"/>
      <c r="BJ215" s="35"/>
      <c r="BK215" s="35"/>
      <c r="BL215" s="35"/>
    </row>
    <row r="216" spans="1:64" ht="11.25" customHeight="1">
      <c r="A216" s="8"/>
      <c r="B216" s="8"/>
      <c r="C216" s="8"/>
      <c r="D216" s="8"/>
      <c r="E216" s="8"/>
      <c r="F216" s="8"/>
      <c r="G216" s="31"/>
      <c r="H216" s="8"/>
      <c r="I216" s="8"/>
      <c r="J216" s="8"/>
      <c r="K216" s="8"/>
      <c r="L216" s="8"/>
      <c r="M216" s="8"/>
      <c r="N216" s="8"/>
      <c r="O216" s="8"/>
      <c r="P216" s="8"/>
      <c r="R216" s="8"/>
      <c r="S216" s="8"/>
      <c r="T216" s="8"/>
      <c r="U216" s="8"/>
      <c r="V216" s="8"/>
      <c r="W216" s="8"/>
      <c r="X216" s="8"/>
      <c r="Y216" s="8"/>
      <c r="Z216" s="8"/>
      <c r="AA216" s="18"/>
      <c r="AB216" s="17"/>
      <c r="AD216" s="32" t="s">
        <v>221</v>
      </c>
      <c r="AE216" s="36"/>
      <c r="AF216" s="36"/>
      <c r="AG216" s="78"/>
      <c r="AH216" s="39"/>
      <c r="AI216" s="39"/>
      <c r="AJ216" s="39"/>
      <c r="AK216" s="78"/>
      <c r="AL216" s="39"/>
      <c r="AM216" s="39"/>
      <c r="AN216" s="39"/>
      <c r="AO216" s="86"/>
      <c r="AP216" s="32" t="s">
        <v>746</v>
      </c>
      <c r="AQ216" s="42">
        <v>198</v>
      </c>
      <c r="AR216" s="42">
        <v>390</v>
      </c>
      <c r="AS216" s="78"/>
      <c r="AT216" s="83"/>
      <c r="AU216" s="83"/>
      <c r="AV216" s="83"/>
      <c r="AW216" s="83"/>
      <c r="AX216" s="34"/>
      <c r="AY216" s="34"/>
      <c r="AZ216" s="34"/>
      <c r="BA216" s="79"/>
      <c r="BB216" s="49"/>
      <c r="BC216" s="49"/>
      <c r="BD216" s="34" t="s">
        <v>262</v>
      </c>
      <c r="BE216" s="50">
        <v>7</v>
      </c>
      <c r="BF216" s="38">
        <v>14.4</v>
      </c>
      <c r="BG216" s="35"/>
      <c r="BH216" s="35"/>
      <c r="BI216" s="35"/>
      <c r="BJ216" s="35"/>
      <c r="BK216" s="35"/>
      <c r="BL216" s="35"/>
    </row>
    <row r="217" spans="1:64" ht="11.25" customHeight="1">
      <c r="A217" s="8"/>
      <c r="B217" s="8"/>
      <c r="C217" s="8"/>
      <c r="D217" s="8"/>
      <c r="E217" s="8"/>
      <c r="F217" s="8"/>
      <c r="G217" s="31"/>
      <c r="H217" s="8"/>
      <c r="I217" s="8"/>
      <c r="J217" s="8"/>
      <c r="K217" s="8"/>
      <c r="L217" s="8"/>
      <c r="M217" s="8"/>
      <c r="N217" s="8"/>
      <c r="O217" s="8"/>
      <c r="P217" s="8"/>
      <c r="R217" s="8"/>
      <c r="S217" s="8"/>
      <c r="T217" s="8"/>
      <c r="U217" s="8"/>
      <c r="V217" s="8"/>
      <c r="W217" s="8"/>
      <c r="X217" s="8"/>
      <c r="Y217" s="8"/>
      <c r="Z217" s="8"/>
      <c r="AA217" s="9"/>
      <c r="AB217" s="3"/>
      <c r="AD217" s="32" t="s">
        <v>222</v>
      </c>
      <c r="AE217" s="36"/>
      <c r="AF217" s="36"/>
      <c r="AG217" s="78"/>
      <c r="AH217" s="39"/>
      <c r="AI217" s="39"/>
      <c r="AJ217" s="39"/>
      <c r="AK217" s="78"/>
      <c r="AL217" s="39"/>
      <c r="AM217" s="39"/>
      <c r="AN217" s="39"/>
      <c r="AO217" s="86"/>
      <c r="AP217" s="32" t="s">
        <v>747</v>
      </c>
      <c r="AQ217" s="42">
        <v>198</v>
      </c>
      <c r="AR217" s="42">
        <v>390</v>
      </c>
      <c r="AS217" s="78"/>
      <c r="AT217" s="83"/>
      <c r="AU217" s="83"/>
      <c r="AV217" s="83"/>
      <c r="AW217" s="83"/>
      <c r="AX217" s="34"/>
      <c r="AY217" s="34"/>
      <c r="AZ217" s="34"/>
      <c r="BA217" s="79"/>
      <c r="BB217" s="33" t="s">
        <v>192</v>
      </c>
      <c r="BC217" s="33" t="s">
        <v>382</v>
      </c>
      <c r="BD217" s="34" t="s">
        <v>263</v>
      </c>
      <c r="BE217" s="50">
        <v>4.5</v>
      </c>
      <c r="BF217" s="38">
        <v>9</v>
      </c>
      <c r="BG217" s="35"/>
      <c r="BH217" s="35"/>
      <c r="BI217" s="35"/>
      <c r="BJ217" s="35"/>
      <c r="BK217" s="35"/>
      <c r="BL217" s="35"/>
    </row>
    <row r="218" spans="1:64" ht="11.25" customHeight="1">
      <c r="A218" s="8"/>
      <c r="B218" s="8"/>
      <c r="C218" s="8"/>
      <c r="D218" s="8"/>
      <c r="E218" s="8"/>
      <c r="F218" s="8"/>
      <c r="G218" s="31"/>
      <c r="H218" s="8"/>
      <c r="I218" s="8"/>
      <c r="J218" s="8"/>
      <c r="K218" s="8"/>
      <c r="L218" s="8"/>
      <c r="M218" s="8"/>
      <c r="N218" s="8"/>
      <c r="O218" s="8"/>
      <c r="P218" s="8"/>
      <c r="R218" s="8"/>
      <c r="S218" s="8"/>
      <c r="T218" s="8"/>
      <c r="U218" s="8"/>
      <c r="V218" s="8"/>
      <c r="W218" s="8"/>
      <c r="X218" s="8"/>
      <c r="Y218" s="8"/>
      <c r="Z218" s="8"/>
      <c r="AA218" s="9"/>
      <c r="AB218" s="3"/>
      <c r="AD218" s="32" t="s">
        <v>223</v>
      </c>
      <c r="AE218" s="36"/>
      <c r="AF218" s="36"/>
      <c r="AG218" s="78"/>
      <c r="AH218" s="39"/>
      <c r="AI218" s="39"/>
      <c r="AJ218" s="39"/>
      <c r="AK218" s="78"/>
      <c r="AL218" s="39"/>
      <c r="AM218" s="39"/>
      <c r="AN218" s="39"/>
      <c r="AO218" s="86"/>
      <c r="AP218" s="32"/>
      <c r="AQ218" s="42"/>
      <c r="AR218" s="42"/>
      <c r="AS218" s="78"/>
      <c r="AT218" s="79"/>
      <c r="AU218" s="79"/>
      <c r="AV218" s="79"/>
      <c r="AW218" s="79"/>
      <c r="AX218" s="34"/>
      <c r="AY218" s="34"/>
      <c r="AZ218" s="34"/>
      <c r="BA218" s="79"/>
      <c r="BB218" s="49">
        <v>1</v>
      </c>
      <c r="BC218" s="49">
        <v>1</v>
      </c>
      <c r="BD218" s="34" t="s">
        <v>152</v>
      </c>
      <c r="BE218" s="50">
        <v>7</v>
      </c>
      <c r="BF218" s="38">
        <v>14.4</v>
      </c>
      <c r="BG218" s="35"/>
      <c r="BH218" s="35"/>
      <c r="BI218" s="35"/>
      <c r="BJ218" s="35"/>
      <c r="BK218" s="35"/>
      <c r="BL218" s="35"/>
    </row>
    <row r="219" spans="1:64" ht="11.25" customHeight="1">
      <c r="A219" s="8"/>
      <c r="B219" s="8"/>
      <c r="C219" s="8"/>
      <c r="D219" s="8"/>
      <c r="E219" s="8"/>
      <c r="F219" s="8"/>
      <c r="G219" s="31"/>
      <c r="H219" s="8"/>
      <c r="I219" s="8"/>
      <c r="J219" s="8"/>
      <c r="K219" s="8"/>
      <c r="L219" s="8"/>
      <c r="M219" s="8"/>
      <c r="N219" s="8"/>
      <c r="O219" s="8"/>
      <c r="P219" s="8"/>
      <c r="R219" s="8"/>
      <c r="S219" s="8"/>
      <c r="T219" s="8"/>
      <c r="U219" s="8"/>
      <c r="V219" s="8"/>
      <c r="W219" s="8"/>
      <c r="X219" s="8"/>
      <c r="Y219" s="8"/>
      <c r="Z219" s="8"/>
      <c r="AA219" s="9"/>
      <c r="AB219" s="3"/>
      <c r="AD219" s="51" t="s">
        <v>189</v>
      </c>
      <c r="AE219" s="33"/>
      <c r="AF219" s="33"/>
      <c r="AG219" s="78"/>
      <c r="AH219" s="39"/>
      <c r="AI219" s="39"/>
      <c r="AJ219" s="39"/>
      <c r="AK219" s="78"/>
      <c r="AL219" s="39"/>
      <c r="AM219" s="39"/>
      <c r="AN219" s="39"/>
      <c r="AO219" s="86"/>
      <c r="AP219" s="32"/>
      <c r="AQ219" s="42"/>
      <c r="AR219" s="42"/>
      <c r="AS219" s="78"/>
      <c r="AT219" s="79"/>
      <c r="AU219" s="79"/>
      <c r="AV219" s="79"/>
      <c r="AW219" s="79"/>
      <c r="AX219" s="34"/>
      <c r="AY219" s="34"/>
      <c r="AZ219" s="34"/>
      <c r="BA219" s="79"/>
      <c r="BB219" s="49">
        <v>2</v>
      </c>
      <c r="BC219" s="49">
        <v>2</v>
      </c>
      <c r="BD219" s="32" t="s">
        <v>277</v>
      </c>
      <c r="BE219" s="50">
        <v>4.5</v>
      </c>
      <c r="BF219" s="38">
        <v>9</v>
      </c>
      <c r="BG219" s="35"/>
      <c r="BH219" s="35"/>
      <c r="BI219" s="35"/>
      <c r="BJ219" s="35"/>
      <c r="BK219" s="35"/>
      <c r="BL219" s="35"/>
    </row>
    <row r="220" spans="1:64" ht="11.25" customHeight="1">
      <c r="A220" s="8"/>
      <c r="B220" s="8"/>
      <c r="C220" s="8"/>
      <c r="D220" s="8"/>
      <c r="E220" s="8"/>
      <c r="F220" s="8"/>
      <c r="G220" s="31"/>
      <c r="H220" s="8"/>
      <c r="I220" s="8"/>
      <c r="J220" s="8"/>
      <c r="K220" s="8"/>
      <c r="L220" s="8"/>
      <c r="M220" s="8"/>
      <c r="N220" s="8"/>
      <c r="O220" s="8"/>
      <c r="P220" s="8"/>
      <c r="R220" s="8"/>
      <c r="S220" s="8"/>
      <c r="T220" s="8"/>
      <c r="U220" s="8"/>
      <c r="V220" s="8"/>
      <c r="W220" s="8"/>
      <c r="X220" s="8"/>
      <c r="Y220" s="8"/>
      <c r="Z220" s="8"/>
      <c r="AA220" s="9"/>
      <c r="AB220" s="3"/>
      <c r="AD220" s="46" t="s">
        <v>209</v>
      </c>
      <c r="AE220" s="36"/>
      <c r="AF220" s="36"/>
      <c r="AG220" s="78"/>
      <c r="AH220" s="39"/>
      <c r="AI220" s="39"/>
      <c r="AJ220" s="39"/>
      <c r="AK220" s="78"/>
      <c r="AL220" s="39"/>
      <c r="AM220" s="39"/>
      <c r="AN220" s="39"/>
      <c r="AO220" s="86"/>
      <c r="AP220" s="32"/>
      <c r="AQ220" s="42"/>
      <c r="AR220" s="42"/>
      <c r="AS220" s="78"/>
      <c r="AT220" s="79"/>
      <c r="AU220" s="79"/>
      <c r="AV220" s="79"/>
      <c r="AW220" s="79"/>
      <c r="AX220" s="34"/>
      <c r="AY220" s="34"/>
      <c r="AZ220" s="34"/>
      <c r="BA220" s="79"/>
      <c r="BB220" s="49">
        <v>3</v>
      </c>
      <c r="BC220" s="49">
        <v>3</v>
      </c>
      <c r="BD220" s="32" t="s">
        <v>153</v>
      </c>
      <c r="BE220" s="50">
        <v>7</v>
      </c>
      <c r="BF220" s="38">
        <v>14.4</v>
      </c>
      <c r="BG220" s="35"/>
      <c r="BH220" s="35"/>
      <c r="BI220" s="35"/>
      <c r="BJ220" s="35"/>
      <c r="BK220" s="35"/>
      <c r="BL220" s="35"/>
    </row>
    <row r="221" spans="1:64" ht="11.25" customHeight="1">
      <c r="A221" s="8"/>
      <c r="B221" s="8"/>
      <c r="C221" s="8"/>
      <c r="D221" s="8"/>
      <c r="E221" s="8"/>
      <c r="F221" s="8"/>
      <c r="G221" s="31"/>
      <c r="H221" s="8"/>
      <c r="I221" s="8"/>
      <c r="J221" s="8"/>
      <c r="K221" s="8"/>
      <c r="L221" s="8"/>
      <c r="M221" s="8"/>
      <c r="N221" s="8"/>
      <c r="O221" s="8"/>
      <c r="P221" s="8"/>
      <c r="R221" s="8"/>
      <c r="S221" s="8"/>
      <c r="T221" s="8"/>
      <c r="U221" s="8"/>
      <c r="V221" s="8"/>
      <c r="W221" s="8"/>
      <c r="X221" s="8"/>
      <c r="Y221" s="8"/>
      <c r="Z221" s="8"/>
      <c r="AA221" s="9"/>
      <c r="AB221" s="3"/>
      <c r="AD221" s="46" t="s">
        <v>210</v>
      </c>
      <c r="AE221" s="36"/>
      <c r="AF221" s="36"/>
      <c r="AG221" s="78"/>
      <c r="AH221" s="39"/>
      <c r="AI221" s="39"/>
      <c r="AJ221" s="39"/>
      <c r="AK221" s="78"/>
      <c r="AL221" s="39"/>
      <c r="AM221" s="39"/>
      <c r="AN221" s="39"/>
      <c r="AO221" s="86"/>
      <c r="AP221" s="32"/>
      <c r="AQ221" s="42"/>
      <c r="AR221" s="42"/>
      <c r="AS221" s="78"/>
      <c r="AT221" s="79"/>
      <c r="AU221" s="79"/>
      <c r="AV221" s="79"/>
      <c r="AW221" s="79"/>
      <c r="AX221" s="34"/>
      <c r="AY221" s="34"/>
      <c r="AZ221" s="34"/>
      <c r="BA221" s="79"/>
      <c r="BB221" s="49">
        <v>4</v>
      </c>
      <c r="BC221" s="49">
        <v>4</v>
      </c>
      <c r="BD221" s="34" t="s">
        <v>469</v>
      </c>
      <c r="BE221" s="50">
        <v>7</v>
      </c>
      <c r="BF221" s="38">
        <v>14.4</v>
      </c>
      <c r="BG221" s="35"/>
      <c r="BH221" s="35"/>
      <c r="BI221" s="35"/>
      <c r="BJ221" s="35"/>
      <c r="BK221" s="35"/>
      <c r="BL221" s="35"/>
    </row>
    <row r="222" spans="1:64" ht="11.25" customHeight="1">
      <c r="A222" s="8"/>
      <c r="B222" s="8"/>
      <c r="C222" s="8"/>
      <c r="D222" s="8"/>
      <c r="E222" s="8"/>
      <c r="F222" s="8"/>
      <c r="G222" s="31"/>
      <c r="H222" s="8"/>
      <c r="I222" s="8"/>
      <c r="J222" s="8"/>
      <c r="K222" s="8"/>
      <c r="L222" s="8"/>
      <c r="M222" s="8"/>
      <c r="N222" s="8"/>
      <c r="O222" s="8"/>
      <c r="P222" s="8"/>
      <c r="R222" s="8"/>
      <c r="S222" s="8"/>
      <c r="T222" s="8"/>
      <c r="U222" s="8"/>
      <c r="V222" s="8"/>
      <c r="W222" s="8"/>
      <c r="X222" s="8"/>
      <c r="Y222" s="8"/>
      <c r="Z222" s="8"/>
      <c r="AA222" s="9"/>
      <c r="AB222" s="3"/>
      <c r="AD222" s="46" t="s">
        <v>211</v>
      </c>
      <c r="AE222" s="36"/>
      <c r="AF222" s="36"/>
      <c r="AG222" s="78"/>
      <c r="AH222" s="39"/>
      <c r="AI222" s="39"/>
      <c r="AJ222" s="39"/>
      <c r="AK222" s="78"/>
      <c r="AL222" s="39"/>
      <c r="AM222" s="39"/>
      <c r="AN222" s="39"/>
      <c r="AO222" s="86"/>
      <c r="AP222" s="32"/>
      <c r="AQ222" s="42"/>
      <c r="AR222" s="42"/>
      <c r="AS222" s="78"/>
      <c r="AT222" s="79"/>
      <c r="AU222" s="79"/>
      <c r="AV222" s="79"/>
      <c r="AW222" s="79"/>
      <c r="AX222" s="34"/>
      <c r="AY222" s="34"/>
      <c r="AZ222" s="34"/>
      <c r="BA222" s="79"/>
      <c r="BB222" s="49">
        <v>5</v>
      </c>
      <c r="BC222" s="49">
        <v>5</v>
      </c>
      <c r="BD222" s="34" t="s">
        <v>470</v>
      </c>
      <c r="BE222" s="50">
        <v>7</v>
      </c>
      <c r="BF222" s="38">
        <v>14.4</v>
      </c>
      <c r="BG222" s="35"/>
      <c r="BH222" s="35"/>
      <c r="BI222" s="35"/>
      <c r="BJ222" s="35"/>
      <c r="BK222" s="35"/>
      <c r="BL222" s="35"/>
    </row>
    <row r="223" spans="1:64" ht="11.25" customHeight="1">
      <c r="A223" s="8"/>
      <c r="B223" s="8"/>
      <c r="C223" s="8"/>
      <c r="D223" s="8"/>
      <c r="E223" s="8"/>
      <c r="F223" s="8"/>
      <c r="G223" s="31"/>
      <c r="H223" s="8"/>
      <c r="I223" s="8"/>
      <c r="J223" s="8"/>
      <c r="K223" s="8"/>
      <c r="L223" s="8"/>
      <c r="M223" s="8"/>
      <c r="N223" s="8"/>
      <c r="O223" s="8"/>
      <c r="P223" s="8"/>
      <c r="R223" s="8"/>
      <c r="S223" s="8"/>
      <c r="T223" s="8"/>
      <c r="U223" s="8"/>
      <c r="V223" s="8"/>
      <c r="W223" s="8"/>
      <c r="X223" s="8"/>
      <c r="Y223" s="8"/>
      <c r="Z223" s="8"/>
      <c r="AA223" s="9"/>
      <c r="AB223" s="3"/>
      <c r="AD223" s="46" t="s">
        <v>212</v>
      </c>
      <c r="AE223" s="36"/>
      <c r="AF223" s="36"/>
      <c r="AG223" s="78"/>
      <c r="AH223" s="39"/>
      <c r="AI223" s="39"/>
      <c r="AJ223" s="39"/>
      <c r="AK223" s="78"/>
      <c r="AL223" s="39"/>
      <c r="AM223" s="39"/>
      <c r="AN223" s="39"/>
      <c r="AO223" s="86"/>
      <c r="AP223" s="32"/>
      <c r="AQ223" s="42"/>
      <c r="AR223" s="42"/>
      <c r="AS223" s="78"/>
      <c r="AT223" s="79"/>
      <c r="AU223" s="79"/>
      <c r="AV223" s="79"/>
      <c r="AW223" s="79"/>
      <c r="AX223" s="34"/>
      <c r="AY223" s="34"/>
      <c r="AZ223" s="34"/>
      <c r="BA223" s="79"/>
      <c r="BB223" s="49">
        <v>6</v>
      </c>
      <c r="BC223" s="49">
        <v>6</v>
      </c>
      <c r="BD223" s="34" t="s">
        <v>471</v>
      </c>
      <c r="BE223" s="50">
        <v>7</v>
      </c>
      <c r="BF223" s="38">
        <v>14.4</v>
      </c>
      <c r="BG223" s="35"/>
      <c r="BH223" s="35"/>
      <c r="BI223" s="35"/>
      <c r="BJ223" s="35"/>
      <c r="BK223" s="35"/>
      <c r="BL223" s="35"/>
    </row>
    <row r="224" spans="1:64" ht="11.25" customHeight="1">
      <c r="A224" s="8"/>
      <c r="B224" s="8"/>
      <c r="C224" s="8"/>
      <c r="D224" s="8"/>
      <c r="E224" s="8"/>
      <c r="F224" s="8"/>
      <c r="G224" s="31"/>
      <c r="H224" s="8"/>
      <c r="I224" s="8"/>
      <c r="J224" s="8"/>
      <c r="K224" s="8"/>
      <c r="L224" s="8"/>
      <c r="M224" s="8"/>
      <c r="N224" s="8"/>
      <c r="O224" s="8"/>
      <c r="P224" s="8"/>
      <c r="R224" s="8"/>
      <c r="S224" s="8"/>
      <c r="T224" s="8"/>
      <c r="U224" s="8"/>
      <c r="V224" s="8"/>
      <c r="W224" s="8"/>
      <c r="X224" s="8"/>
      <c r="Y224" s="8"/>
      <c r="Z224" s="8"/>
      <c r="AA224" s="9"/>
      <c r="AB224" s="3"/>
      <c r="AD224" s="46" t="s">
        <v>213</v>
      </c>
      <c r="AE224" s="36"/>
      <c r="AF224" s="36"/>
      <c r="AG224" s="78"/>
      <c r="AH224" s="39"/>
      <c r="AI224" s="39"/>
      <c r="AJ224" s="39"/>
      <c r="AK224" s="78"/>
      <c r="AL224" s="39"/>
      <c r="AM224" s="39"/>
      <c r="AN224" s="39"/>
      <c r="AO224" s="86"/>
      <c r="AS224" s="89"/>
      <c r="AT224" s="79"/>
      <c r="AU224" s="79"/>
      <c r="AV224" s="79"/>
      <c r="AW224" s="79"/>
      <c r="AX224" s="34"/>
      <c r="AY224" s="34"/>
      <c r="AZ224" s="34"/>
      <c r="BA224" s="79"/>
      <c r="BB224" s="32">
        <v>7</v>
      </c>
      <c r="BC224" s="32">
        <v>7</v>
      </c>
      <c r="BD224" s="34" t="s">
        <v>472</v>
      </c>
      <c r="BE224" s="50">
        <v>7</v>
      </c>
      <c r="BF224" s="38">
        <v>14.4</v>
      </c>
      <c r="BG224" s="35"/>
      <c r="BH224" s="35"/>
      <c r="BI224" s="35"/>
      <c r="BJ224" s="35"/>
      <c r="BK224" s="35"/>
      <c r="BL224" s="35"/>
    </row>
    <row r="225" spans="1:64" ht="11.25" customHeight="1">
      <c r="A225" s="8"/>
      <c r="B225" s="8"/>
      <c r="C225" s="8"/>
      <c r="D225" s="8"/>
      <c r="E225" s="8"/>
      <c r="F225" s="8"/>
      <c r="G225" s="31"/>
      <c r="H225" s="8"/>
      <c r="I225" s="8"/>
      <c r="J225" s="8"/>
      <c r="K225" s="8"/>
      <c r="L225" s="8"/>
      <c r="M225" s="8"/>
      <c r="N225" s="8"/>
      <c r="O225" s="8"/>
      <c r="P225" s="8"/>
      <c r="R225" s="8"/>
      <c r="S225" s="8"/>
      <c r="T225" s="8"/>
      <c r="U225" s="8"/>
      <c r="V225" s="8"/>
      <c r="W225" s="8"/>
      <c r="X225" s="8"/>
      <c r="Y225" s="8"/>
      <c r="Z225" s="8"/>
      <c r="AA225" s="9"/>
      <c r="AB225" s="3"/>
      <c r="AD225" s="46" t="s">
        <v>214</v>
      </c>
      <c r="AE225" s="36"/>
      <c r="AF225" s="36"/>
      <c r="AG225" s="78"/>
      <c r="AH225" s="39"/>
      <c r="AI225" s="39"/>
      <c r="AJ225" s="39"/>
      <c r="AK225" s="78"/>
      <c r="AL225" s="39"/>
      <c r="AM225" s="39"/>
      <c r="AN225" s="39"/>
      <c r="AO225" s="86"/>
      <c r="AP225" s="51" t="s">
        <v>756</v>
      </c>
      <c r="AQ225" s="36"/>
      <c r="AR225" s="36"/>
      <c r="AS225" s="78"/>
      <c r="AT225" s="79"/>
      <c r="AU225" s="79"/>
      <c r="AV225" s="79"/>
      <c r="AW225" s="79"/>
      <c r="AX225" s="34"/>
      <c r="AY225" s="34"/>
      <c r="AZ225" s="34"/>
      <c r="BA225" s="79"/>
      <c r="BB225" s="32">
        <v>8</v>
      </c>
      <c r="BC225" s="32">
        <v>8</v>
      </c>
      <c r="BD225" s="34" t="s">
        <v>473</v>
      </c>
      <c r="BE225" s="50">
        <v>7</v>
      </c>
      <c r="BF225" s="38">
        <v>14.4</v>
      </c>
      <c r="BG225" s="35"/>
      <c r="BH225" s="35"/>
      <c r="BI225" s="35"/>
      <c r="BJ225" s="35"/>
      <c r="BK225" s="35"/>
      <c r="BL225" s="35"/>
    </row>
    <row r="226" spans="1:64" ht="11.25" customHeight="1">
      <c r="A226" s="8"/>
      <c r="B226" s="8"/>
      <c r="C226" s="8"/>
      <c r="D226" s="8"/>
      <c r="E226" s="8"/>
      <c r="F226" s="8"/>
      <c r="G226" s="31"/>
      <c r="H226" s="8"/>
      <c r="I226" s="8"/>
      <c r="J226" s="8"/>
      <c r="K226" s="8"/>
      <c r="L226" s="8"/>
      <c r="M226" s="8"/>
      <c r="N226" s="8"/>
      <c r="O226" s="8"/>
      <c r="P226" s="8"/>
      <c r="R226" s="8"/>
      <c r="S226" s="8"/>
      <c r="T226" s="8"/>
      <c r="U226" s="8"/>
      <c r="V226" s="8"/>
      <c r="W226" s="8"/>
      <c r="X226" s="8"/>
      <c r="Y226" s="8"/>
      <c r="Z226" s="8"/>
      <c r="AA226" s="9"/>
      <c r="AB226" s="3"/>
      <c r="AD226" s="46" t="s">
        <v>215</v>
      </c>
      <c r="AE226" s="36"/>
      <c r="AF226" s="36"/>
      <c r="AG226" s="78"/>
      <c r="AH226" s="39"/>
      <c r="AI226" s="39"/>
      <c r="AJ226" s="39"/>
      <c r="AK226" s="78"/>
      <c r="AL226" s="39"/>
      <c r="AM226" s="39"/>
      <c r="AN226" s="39"/>
      <c r="AO226" s="86"/>
      <c r="AP226" s="32" t="s">
        <v>375</v>
      </c>
      <c r="AQ226" s="36"/>
      <c r="AR226" s="36"/>
      <c r="AS226" s="78"/>
      <c r="AT226" s="79"/>
      <c r="AU226" s="79"/>
      <c r="AV226" s="79"/>
      <c r="AW226" s="79"/>
      <c r="AX226" s="34"/>
      <c r="AY226" s="34"/>
      <c r="AZ226" s="34"/>
      <c r="BA226" s="79"/>
      <c r="BB226" s="49">
        <v>9</v>
      </c>
      <c r="BC226" s="49">
        <v>9</v>
      </c>
      <c r="BD226" s="34" t="s">
        <v>474</v>
      </c>
      <c r="BE226" s="50">
        <v>7</v>
      </c>
      <c r="BF226" s="38">
        <v>14.4</v>
      </c>
      <c r="BG226" s="35"/>
      <c r="BH226" s="35"/>
      <c r="BI226" s="35"/>
      <c r="BJ226" s="35"/>
      <c r="BK226" s="35"/>
      <c r="BL226" s="35"/>
    </row>
    <row r="227" spans="1:64" ht="11.25" customHeight="1">
      <c r="A227" s="8"/>
      <c r="B227" s="8"/>
      <c r="C227" s="8"/>
      <c r="D227" s="8"/>
      <c r="E227" s="8"/>
      <c r="F227" s="8"/>
      <c r="G227" s="31"/>
      <c r="H227" s="8"/>
      <c r="I227" s="8"/>
      <c r="J227" s="8"/>
      <c r="K227" s="8"/>
      <c r="L227" s="8"/>
      <c r="M227" s="8"/>
      <c r="N227" s="8"/>
      <c r="O227" s="8"/>
      <c r="P227" s="8"/>
      <c r="R227" s="8"/>
      <c r="S227" s="8"/>
      <c r="T227" s="8"/>
      <c r="U227" s="8"/>
      <c r="V227" s="8"/>
      <c r="W227" s="8"/>
      <c r="X227" s="8"/>
      <c r="Y227" s="8"/>
      <c r="Z227" s="8"/>
      <c r="AA227" s="9"/>
      <c r="AB227" s="3"/>
      <c r="AD227" s="46" t="s">
        <v>216</v>
      </c>
      <c r="AE227" s="36"/>
      <c r="AF227" s="36"/>
      <c r="AG227" s="78"/>
      <c r="AH227" s="39"/>
      <c r="AI227" s="39"/>
      <c r="AJ227" s="39"/>
      <c r="AK227" s="78"/>
      <c r="AL227" s="39"/>
      <c r="AM227" s="39"/>
      <c r="AN227" s="39"/>
      <c r="AO227" s="86"/>
      <c r="AP227" s="32" t="s">
        <v>432</v>
      </c>
      <c r="AQ227" s="36"/>
      <c r="AR227" s="36"/>
      <c r="AS227" s="78"/>
      <c r="AT227" s="79"/>
      <c r="AU227" s="79"/>
      <c r="AV227" s="79"/>
      <c r="AW227" s="79"/>
      <c r="AX227" s="34"/>
      <c r="AY227" s="34"/>
      <c r="AZ227" s="34"/>
      <c r="BA227" s="79"/>
      <c r="BB227" s="49">
        <v>10</v>
      </c>
      <c r="BC227" s="49">
        <v>10</v>
      </c>
      <c r="BD227" s="34" t="s">
        <v>475</v>
      </c>
      <c r="BE227" s="48">
        <v>4.5</v>
      </c>
      <c r="BF227" s="38">
        <v>9</v>
      </c>
      <c r="BG227" s="35"/>
      <c r="BH227" s="35"/>
      <c r="BI227" s="35"/>
      <c r="BJ227" s="35"/>
      <c r="BK227" s="35"/>
      <c r="BL227" s="35"/>
    </row>
    <row r="228" spans="1:64" ht="11.25" customHeight="1">
      <c r="A228" s="8"/>
      <c r="B228" s="8"/>
      <c r="C228" s="8"/>
      <c r="D228" s="8"/>
      <c r="E228" s="8"/>
      <c r="F228" s="8"/>
      <c r="G228" s="31"/>
      <c r="H228" s="8"/>
      <c r="I228" s="8"/>
      <c r="J228" s="8"/>
      <c r="K228" s="8"/>
      <c r="L228" s="8"/>
      <c r="M228" s="8"/>
      <c r="N228" s="8"/>
      <c r="O228" s="8"/>
      <c r="P228" s="8"/>
      <c r="R228" s="8"/>
      <c r="S228" s="8"/>
      <c r="T228" s="8"/>
      <c r="U228" s="8"/>
      <c r="V228" s="8"/>
      <c r="W228" s="8"/>
      <c r="X228" s="8"/>
      <c r="Y228" s="8"/>
      <c r="Z228" s="8"/>
      <c r="AA228" s="9"/>
      <c r="AB228" s="3"/>
      <c r="AD228" s="46" t="s">
        <v>217</v>
      </c>
      <c r="AE228" s="36"/>
      <c r="AF228" s="36"/>
      <c r="AG228" s="78"/>
      <c r="AH228" s="39"/>
      <c r="AI228" s="39"/>
      <c r="AJ228" s="39"/>
      <c r="AK228" s="78"/>
      <c r="AL228" s="39"/>
      <c r="AM228" s="39"/>
      <c r="AN228" s="39"/>
      <c r="AO228" s="86"/>
      <c r="AP228" s="32" t="s">
        <v>377</v>
      </c>
      <c r="AQ228" s="36"/>
      <c r="AR228" s="36"/>
      <c r="AS228" s="78"/>
      <c r="AT228" s="79"/>
      <c r="AU228" s="79"/>
      <c r="AV228" s="79"/>
      <c r="AW228" s="79"/>
      <c r="AX228" s="34"/>
      <c r="AY228" s="34"/>
      <c r="AZ228" s="34"/>
      <c r="BA228" s="79"/>
      <c r="BB228" s="49">
        <v>11</v>
      </c>
      <c r="BC228" s="49">
        <v>11</v>
      </c>
      <c r="BD228" s="34" t="s">
        <v>476</v>
      </c>
      <c r="BE228" s="48">
        <v>4.5</v>
      </c>
      <c r="BF228" s="38">
        <v>9</v>
      </c>
      <c r="BG228" s="35"/>
      <c r="BH228" s="35"/>
      <c r="BI228" s="35"/>
      <c r="BJ228" s="35"/>
      <c r="BK228" s="35"/>
      <c r="BL228" s="35"/>
    </row>
    <row r="229" spans="1:64" ht="11.25" customHeight="1">
      <c r="A229" s="8"/>
      <c r="B229" s="8"/>
      <c r="C229" s="8"/>
      <c r="D229" s="8"/>
      <c r="E229" s="8"/>
      <c r="F229" s="8"/>
      <c r="G229" s="31"/>
      <c r="H229" s="8"/>
      <c r="I229" s="8"/>
      <c r="J229" s="8"/>
      <c r="K229" s="8"/>
      <c r="L229" s="8"/>
      <c r="M229" s="8"/>
      <c r="N229" s="8"/>
      <c r="O229" s="8"/>
      <c r="P229" s="8"/>
      <c r="R229" s="8"/>
      <c r="S229" s="8"/>
      <c r="T229" s="8"/>
      <c r="U229" s="8"/>
      <c r="V229" s="8"/>
      <c r="W229" s="8"/>
      <c r="X229" s="8"/>
      <c r="Y229" s="8"/>
      <c r="Z229" s="8"/>
      <c r="AA229" s="9"/>
      <c r="AB229" s="3"/>
      <c r="AD229" s="46" t="s">
        <v>47</v>
      </c>
      <c r="AE229" s="36"/>
      <c r="AF229" s="36"/>
      <c r="AG229" s="78"/>
      <c r="AH229" s="39"/>
      <c r="AI229" s="39"/>
      <c r="AJ229" s="39"/>
      <c r="AK229" s="78"/>
      <c r="AL229" s="39"/>
      <c r="AM229" s="39"/>
      <c r="AN229" s="39"/>
      <c r="AO229" s="86"/>
      <c r="AP229" s="32" t="s">
        <v>378</v>
      </c>
      <c r="AQ229" s="36"/>
      <c r="AR229" s="36"/>
      <c r="AS229" s="78"/>
      <c r="AT229" s="79"/>
      <c r="AU229" s="79"/>
      <c r="AV229" s="79"/>
      <c r="AW229" s="79"/>
      <c r="AX229" s="34"/>
      <c r="AY229" s="34"/>
      <c r="AZ229" s="34"/>
      <c r="BA229" s="79"/>
      <c r="BB229" s="34"/>
      <c r="BC229" s="34"/>
      <c r="BD229" s="34" t="s">
        <v>478</v>
      </c>
      <c r="BE229" s="48">
        <v>4.5</v>
      </c>
      <c r="BF229" s="38">
        <v>9</v>
      </c>
      <c r="BG229" s="35"/>
      <c r="BH229" s="35"/>
      <c r="BI229" s="35"/>
      <c r="BJ229" s="35"/>
      <c r="BK229" s="35"/>
      <c r="BL229" s="35"/>
    </row>
    <row r="230" spans="1:64" ht="11.25" customHeight="1">
      <c r="A230" s="8"/>
      <c r="B230" s="8"/>
      <c r="C230" s="8"/>
      <c r="D230" s="8"/>
      <c r="E230" s="8"/>
      <c r="F230" s="8"/>
      <c r="G230" s="31"/>
      <c r="H230" s="8"/>
      <c r="I230" s="8"/>
      <c r="J230" s="8"/>
      <c r="K230" s="8"/>
      <c r="L230" s="8"/>
      <c r="M230" s="8"/>
      <c r="N230" s="8"/>
      <c r="O230" s="8"/>
      <c r="P230" s="8"/>
      <c r="R230" s="8"/>
      <c r="S230" s="8"/>
      <c r="T230" s="8"/>
      <c r="U230" s="8"/>
      <c r="V230" s="8"/>
      <c r="W230" s="8"/>
      <c r="X230" s="8"/>
      <c r="Y230" s="8"/>
      <c r="Z230" s="8"/>
      <c r="AA230" s="9"/>
      <c r="AB230" s="3"/>
      <c r="AD230" s="46" t="s">
        <v>49</v>
      </c>
      <c r="AE230" s="36"/>
      <c r="AF230" s="36"/>
      <c r="AG230" s="78"/>
      <c r="AH230" s="34"/>
      <c r="AI230" s="39"/>
      <c r="AJ230" s="39"/>
      <c r="AK230" s="78"/>
      <c r="AL230" s="39"/>
      <c r="AM230" s="39"/>
      <c r="AN230" s="39"/>
      <c r="AO230" s="76"/>
      <c r="AP230" s="32" t="s">
        <v>379</v>
      </c>
      <c r="AQ230" s="36"/>
      <c r="AR230" s="36"/>
      <c r="AS230" s="78"/>
      <c r="AT230" s="79"/>
      <c r="AU230" s="79"/>
      <c r="AV230" s="79"/>
      <c r="AW230" s="79"/>
      <c r="AX230" s="34"/>
      <c r="AY230" s="34"/>
      <c r="AZ230" s="34"/>
      <c r="BA230" s="79"/>
      <c r="BB230" s="34"/>
      <c r="BC230" s="34"/>
      <c r="BD230" s="34" t="s">
        <v>477</v>
      </c>
      <c r="BE230" s="50">
        <v>4.5</v>
      </c>
      <c r="BF230" s="38">
        <v>9</v>
      </c>
      <c r="BG230" s="35"/>
      <c r="BH230" s="35"/>
      <c r="BI230" s="35"/>
      <c r="BJ230" s="35"/>
      <c r="BK230" s="35"/>
      <c r="BL230" s="35"/>
    </row>
    <row r="231" spans="1:64" ht="11.25" customHeight="1">
      <c r="A231" s="8"/>
      <c r="B231" s="8"/>
      <c r="C231" s="8"/>
      <c r="D231" s="8"/>
      <c r="E231" s="8"/>
      <c r="F231" s="8"/>
      <c r="G231" s="31"/>
      <c r="H231" s="8"/>
      <c r="I231" s="8"/>
      <c r="J231" s="8"/>
      <c r="K231" s="8"/>
      <c r="L231" s="8"/>
      <c r="M231" s="8"/>
      <c r="N231" s="8"/>
      <c r="O231" s="8"/>
      <c r="P231" s="8"/>
      <c r="R231" s="8"/>
      <c r="S231" s="8"/>
      <c r="T231" s="8"/>
      <c r="U231" s="8"/>
      <c r="V231" s="8"/>
      <c r="W231" s="8"/>
      <c r="X231" s="8"/>
      <c r="Y231" s="8"/>
      <c r="Z231" s="8"/>
      <c r="AA231" s="9"/>
      <c r="AB231" s="3"/>
      <c r="AD231" s="46" t="s">
        <v>51</v>
      </c>
      <c r="AE231" s="36"/>
      <c r="AF231" s="36"/>
      <c r="AG231" s="78"/>
      <c r="AH231" s="39"/>
      <c r="AI231" s="32"/>
      <c r="AJ231" s="32"/>
      <c r="AK231" s="78"/>
      <c r="AL231" s="34"/>
      <c r="AM231" s="32"/>
      <c r="AN231" s="32"/>
      <c r="AO231" s="86"/>
      <c r="AP231" s="32" t="s">
        <v>70</v>
      </c>
      <c r="AQ231" s="36"/>
      <c r="AR231" s="36"/>
      <c r="AS231" s="78"/>
      <c r="AT231" s="79"/>
      <c r="AU231" s="79"/>
      <c r="AV231" s="79"/>
      <c r="AW231" s="79"/>
      <c r="AX231" s="34"/>
      <c r="AY231" s="34"/>
      <c r="AZ231" s="34"/>
      <c r="BA231" s="79"/>
      <c r="BB231" s="34"/>
      <c r="BC231" s="34"/>
      <c r="BD231" s="34" t="s">
        <v>264</v>
      </c>
      <c r="BE231" s="48">
        <v>4.5</v>
      </c>
      <c r="BF231" s="38">
        <v>9</v>
      </c>
      <c r="BG231" s="35"/>
      <c r="BH231" s="35"/>
      <c r="BI231" s="35"/>
      <c r="BJ231" s="35"/>
      <c r="BK231" s="35"/>
      <c r="BL231" s="35"/>
    </row>
    <row r="232" spans="1:64" ht="11.25" customHeight="1">
      <c r="A232" s="8"/>
      <c r="B232" s="8"/>
      <c r="C232" s="8"/>
      <c r="D232" s="8"/>
      <c r="E232" s="8"/>
      <c r="F232" s="8"/>
      <c r="G232" s="31"/>
      <c r="H232" s="8"/>
      <c r="I232" s="8"/>
      <c r="J232" s="8"/>
      <c r="K232" s="8"/>
      <c r="L232" s="8"/>
      <c r="M232" s="8"/>
      <c r="N232" s="8"/>
      <c r="O232" s="8"/>
      <c r="P232" s="8"/>
      <c r="R232" s="8"/>
      <c r="S232" s="8"/>
      <c r="T232" s="8"/>
      <c r="U232" s="8"/>
      <c r="V232" s="8"/>
      <c r="W232" s="8"/>
      <c r="X232" s="8"/>
      <c r="Y232" s="8"/>
      <c r="Z232" s="8"/>
      <c r="AA232" s="9"/>
      <c r="AB232" s="3"/>
      <c r="AD232" s="46" t="s">
        <v>48</v>
      </c>
      <c r="AE232" s="36"/>
      <c r="AF232" s="36"/>
      <c r="AG232" s="78"/>
      <c r="AH232" s="39"/>
      <c r="AI232" s="39"/>
      <c r="AJ232" s="39"/>
      <c r="AK232" s="78"/>
      <c r="AL232" s="39"/>
      <c r="AM232" s="39"/>
      <c r="AN232" s="39"/>
      <c r="AO232" s="86"/>
      <c r="AP232" s="32" t="s">
        <v>434</v>
      </c>
      <c r="AQ232" s="36"/>
      <c r="AR232" s="36"/>
      <c r="AS232" s="78"/>
      <c r="AT232" s="79"/>
      <c r="AU232" s="79"/>
      <c r="AV232" s="79"/>
      <c r="AW232" s="79"/>
      <c r="AX232" s="34"/>
      <c r="AY232" s="34"/>
      <c r="AZ232" s="34"/>
      <c r="BA232" s="79"/>
      <c r="BB232" s="34"/>
      <c r="BC232" s="34"/>
      <c r="BD232" s="34" t="s">
        <v>154</v>
      </c>
      <c r="BE232" s="48">
        <v>4.5</v>
      </c>
      <c r="BF232" s="38">
        <v>9</v>
      </c>
      <c r="BG232" s="35"/>
      <c r="BH232" s="35"/>
      <c r="BI232" s="35"/>
      <c r="BJ232" s="35"/>
      <c r="BK232" s="35"/>
      <c r="BL232" s="35"/>
    </row>
    <row r="233" spans="1:64" ht="11.25" customHeight="1">
      <c r="A233" s="8"/>
      <c r="B233" s="8"/>
      <c r="C233" s="8"/>
      <c r="D233" s="8"/>
      <c r="E233" s="8"/>
      <c r="F233" s="8"/>
      <c r="G233" s="31"/>
      <c r="H233" s="8"/>
      <c r="I233" s="8"/>
      <c r="J233" s="8"/>
      <c r="K233" s="8"/>
      <c r="L233" s="8"/>
      <c r="M233" s="8"/>
      <c r="N233" s="8"/>
      <c r="O233" s="8"/>
      <c r="P233" s="8"/>
      <c r="R233" s="8"/>
      <c r="S233" s="8"/>
      <c r="T233" s="8"/>
      <c r="U233" s="8"/>
      <c r="V233" s="8"/>
      <c r="W233" s="8"/>
      <c r="X233" s="8"/>
      <c r="Y233" s="8"/>
      <c r="Z233" s="8"/>
      <c r="AA233" s="9"/>
      <c r="AB233" s="3"/>
      <c r="AD233" s="46" t="s">
        <v>50</v>
      </c>
      <c r="AE233" s="36"/>
      <c r="AF233" s="36"/>
      <c r="AG233" s="78"/>
      <c r="AH233" s="39"/>
      <c r="AI233" s="39"/>
      <c r="AJ233" s="39"/>
      <c r="AK233" s="78"/>
      <c r="AL233" s="39"/>
      <c r="AM233" s="39"/>
      <c r="AN233" s="39"/>
      <c r="AO233" s="86"/>
      <c r="AP233" s="32" t="s">
        <v>71</v>
      </c>
      <c r="AQ233" s="36"/>
      <c r="AR233" s="36"/>
      <c r="AS233" s="78"/>
      <c r="AT233" s="79"/>
      <c r="AU233" s="79"/>
      <c r="AV233" s="79"/>
      <c r="AW233" s="79"/>
      <c r="AX233" s="34"/>
      <c r="AY233" s="34"/>
      <c r="AZ233" s="34"/>
      <c r="BA233" s="79"/>
      <c r="BB233" s="34"/>
      <c r="BC233" s="34"/>
      <c r="BD233" s="34" t="s">
        <v>155</v>
      </c>
      <c r="BE233" s="48">
        <v>4.5</v>
      </c>
      <c r="BF233" s="38">
        <v>9</v>
      </c>
      <c r="BG233" s="35"/>
      <c r="BH233" s="35"/>
      <c r="BI233" s="35"/>
      <c r="BJ233" s="35"/>
      <c r="BK233" s="35"/>
      <c r="BL233" s="35"/>
    </row>
    <row r="234" spans="1:64" ht="11.25" customHeight="1">
      <c r="A234" s="8"/>
      <c r="B234" s="8"/>
      <c r="C234" s="8"/>
      <c r="D234" s="8"/>
      <c r="E234" s="8"/>
      <c r="F234" s="8"/>
      <c r="G234" s="31"/>
      <c r="H234" s="8"/>
      <c r="I234" s="8"/>
      <c r="J234" s="8"/>
      <c r="K234" s="8"/>
      <c r="L234" s="8"/>
      <c r="M234" s="8"/>
      <c r="N234" s="8"/>
      <c r="O234" s="8"/>
      <c r="P234" s="8"/>
      <c r="R234" s="8"/>
      <c r="S234" s="8"/>
      <c r="T234" s="8"/>
      <c r="U234" s="8"/>
      <c r="V234" s="8"/>
      <c r="W234" s="8"/>
      <c r="X234" s="8"/>
      <c r="Y234" s="8"/>
      <c r="Z234" s="8"/>
      <c r="AA234" s="9"/>
      <c r="AB234" s="3"/>
      <c r="AD234" s="46" t="s">
        <v>52</v>
      </c>
      <c r="AE234" s="36"/>
      <c r="AF234" s="36"/>
      <c r="AG234" s="78"/>
      <c r="AH234" s="39"/>
      <c r="AI234" s="39"/>
      <c r="AJ234" s="39"/>
      <c r="AK234" s="78"/>
      <c r="AL234" s="39"/>
      <c r="AM234" s="39"/>
      <c r="AN234" s="39"/>
      <c r="AO234" s="86"/>
      <c r="AP234" s="32" t="s">
        <v>72</v>
      </c>
      <c r="AQ234" s="36"/>
      <c r="AR234" s="36"/>
      <c r="AS234" s="78"/>
      <c r="AT234" s="79"/>
      <c r="AU234" s="79"/>
      <c r="AV234" s="79"/>
      <c r="AW234" s="79"/>
      <c r="AX234" s="34"/>
      <c r="AY234" s="34"/>
      <c r="AZ234" s="34"/>
      <c r="BA234" s="79"/>
      <c r="BB234" s="34"/>
      <c r="BC234" s="34"/>
      <c r="BD234" s="34" t="s">
        <v>156</v>
      </c>
      <c r="BE234" s="48">
        <v>4.5</v>
      </c>
      <c r="BF234" s="38">
        <v>9</v>
      </c>
      <c r="BG234" s="35"/>
      <c r="BH234" s="35"/>
      <c r="BI234" s="35"/>
      <c r="BJ234" s="35"/>
      <c r="BK234" s="35"/>
      <c r="BL234" s="35"/>
    </row>
    <row r="235" spans="1:64" ht="11.25" customHeight="1">
      <c r="A235" s="8"/>
      <c r="B235" s="8"/>
      <c r="C235" s="8"/>
      <c r="D235" s="8"/>
      <c r="E235" s="8"/>
      <c r="F235" s="8"/>
      <c r="G235" s="31"/>
      <c r="H235" s="8"/>
      <c r="I235" s="8"/>
      <c r="J235" s="8"/>
      <c r="K235" s="8"/>
      <c r="L235" s="8"/>
      <c r="M235" s="8"/>
      <c r="N235" s="8"/>
      <c r="O235" s="8"/>
      <c r="P235" s="8"/>
      <c r="R235" s="8"/>
      <c r="S235" s="8"/>
      <c r="T235" s="8"/>
      <c r="U235" s="8"/>
      <c r="V235" s="8"/>
      <c r="W235" s="8"/>
      <c r="X235" s="8"/>
      <c r="Y235" s="8"/>
      <c r="Z235" s="8"/>
      <c r="AA235" s="9"/>
      <c r="AB235" s="3"/>
      <c r="AD235" s="46" t="s">
        <v>53</v>
      </c>
      <c r="AE235" s="36"/>
      <c r="AF235" s="36"/>
      <c r="AG235" s="78"/>
      <c r="AH235" s="39"/>
      <c r="AI235" s="39"/>
      <c r="AJ235" s="39"/>
      <c r="AK235" s="78"/>
      <c r="AL235" s="39"/>
      <c r="AM235" s="39"/>
      <c r="AN235" s="39"/>
      <c r="AO235" s="86"/>
      <c r="AP235" s="32" t="s">
        <v>73</v>
      </c>
      <c r="AQ235" s="36"/>
      <c r="AR235" s="36"/>
      <c r="AS235" s="78"/>
      <c r="AT235" s="79"/>
      <c r="AU235" s="79"/>
      <c r="AV235" s="79"/>
      <c r="AW235" s="79"/>
      <c r="AX235" s="34"/>
      <c r="AY235" s="34"/>
      <c r="AZ235" s="34"/>
      <c r="BA235" s="79"/>
      <c r="BB235" s="34"/>
      <c r="BC235" s="34"/>
      <c r="BD235" s="34" t="s">
        <v>157</v>
      </c>
      <c r="BE235" s="48">
        <v>7</v>
      </c>
      <c r="BF235" s="38">
        <v>14.4</v>
      </c>
      <c r="BG235" s="35"/>
      <c r="BH235" s="35"/>
      <c r="BI235" s="35"/>
      <c r="BJ235" s="35"/>
      <c r="BK235" s="35"/>
      <c r="BL235" s="35"/>
    </row>
    <row r="236" spans="1:64" ht="11.25" customHeight="1">
      <c r="A236" s="8"/>
      <c r="B236" s="8"/>
      <c r="C236" s="8"/>
      <c r="D236" s="8"/>
      <c r="E236" s="8"/>
      <c r="F236" s="8"/>
      <c r="G236" s="31"/>
      <c r="H236" s="8"/>
      <c r="I236" s="8"/>
      <c r="J236" s="8"/>
      <c r="K236" s="8"/>
      <c r="L236" s="8"/>
      <c r="M236" s="8"/>
      <c r="N236" s="8"/>
      <c r="O236" s="8"/>
      <c r="P236" s="8"/>
      <c r="R236" s="8"/>
      <c r="S236" s="8"/>
      <c r="T236" s="8"/>
      <c r="U236" s="8"/>
      <c r="V236" s="8"/>
      <c r="W236" s="8"/>
      <c r="X236" s="8"/>
      <c r="Y236" s="8"/>
      <c r="Z236" s="8"/>
      <c r="AA236" s="9"/>
      <c r="AB236" s="3"/>
      <c r="AD236" s="34" t="s">
        <v>368</v>
      </c>
      <c r="AE236" s="36"/>
      <c r="AF236" s="36"/>
      <c r="AG236" s="78"/>
      <c r="AH236" s="39"/>
      <c r="AI236" s="39"/>
      <c r="AJ236" s="39"/>
      <c r="AK236" s="78"/>
      <c r="AL236" s="39"/>
      <c r="AM236" s="39"/>
      <c r="AN236" s="39"/>
      <c r="AO236" s="86"/>
      <c r="AP236" s="32" t="s">
        <v>233</v>
      </c>
      <c r="AQ236" s="36"/>
      <c r="AR236" s="36"/>
      <c r="AS236" s="78"/>
      <c r="AT236" s="79"/>
      <c r="AU236" s="79"/>
      <c r="AV236" s="79"/>
      <c r="AW236" s="79"/>
      <c r="AX236" s="34"/>
      <c r="AY236" s="34"/>
      <c r="AZ236" s="34"/>
      <c r="BA236" s="79"/>
      <c r="BB236" s="34"/>
      <c r="BC236" s="34"/>
      <c r="BD236" s="34" t="s">
        <v>158</v>
      </c>
      <c r="BE236" s="48">
        <v>4.5</v>
      </c>
      <c r="BF236" s="38">
        <v>9</v>
      </c>
      <c r="BG236" s="35"/>
      <c r="BH236" s="35"/>
      <c r="BI236" s="35"/>
      <c r="BJ236" s="35"/>
      <c r="BK236" s="35"/>
      <c r="BL236" s="35"/>
    </row>
    <row r="237" spans="1:64" ht="11.25" customHeight="1">
      <c r="A237" s="8"/>
      <c r="B237" s="8"/>
      <c r="C237" s="8"/>
      <c r="D237" s="8"/>
      <c r="E237" s="8"/>
      <c r="F237" s="8"/>
      <c r="G237" s="31"/>
      <c r="H237" s="8"/>
      <c r="I237" s="8"/>
      <c r="J237" s="8"/>
      <c r="K237" s="8"/>
      <c r="L237" s="8"/>
      <c r="M237" s="8"/>
      <c r="N237" s="8"/>
      <c r="O237" s="8"/>
      <c r="P237" s="8"/>
      <c r="R237" s="8"/>
      <c r="S237" s="8"/>
      <c r="T237" s="8"/>
      <c r="U237" s="8"/>
      <c r="V237" s="8"/>
      <c r="W237" s="8"/>
      <c r="X237" s="8"/>
      <c r="Y237" s="8"/>
      <c r="Z237" s="8"/>
      <c r="AA237" s="9"/>
      <c r="AB237" s="3"/>
      <c r="AD237" s="46" t="s">
        <v>54</v>
      </c>
      <c r="AE237" s="36"/>
      <c r="AF237" s="36"/>
      <c r="AG237" s="78"/>
      <c r="AH237" s="39"/>
      <c r="AI237" s="39"/>
      <c r="AJ237" s="39"/>
      <c r="AK237" s="78"/>
      <c r="AL237" s="39"/>
      <c r="AM237" s="39"/>
      <c r="AN237" s="39"/>
      <c r="AO237" s="86"/>
      <c r="AP237" s="32" t="s">
        <v>234</v>
      </c>
      <c r="AQ237" s="36"/>
      <c r="AR237" s="36"/>
      <c r="AS237" s="78"/>
      <c r="AT237" s="79"/>
      <c r="AU237" s="79"/>
      <c r="AV237" s="79"/>
      <c r="AW237" s="79"/>
      <c r="AX237" s="34"/>
      <c r="AY237" s="34"/>
      <c r="AZ237" s="34"/>
      <c r="BA237" s="79"/>
      <c r="BB237" s="34"/>
      <c r="BC237" s="34"/>
      <c r="BD237" s="34" t="s">
        <v>650</v>
      </c>
      <c r="BE237" s="48">
        <v>4.5</v>
      </c>
      <c r="BF237" s="38">
        <v>9</v>
      </c>
      <c r="BG237" s="35"/>
      <c r="BH237" s="35"/>
      <c r="BI237" s="35"/>
      <c r="BJ237" s="35"/>
      <c r="BK237" s="35"/>
      <c r="BL237" s="35"/>
    </row>
    <row r="238" spans="1:64" ht="11.25" customHeight="1">
      <c r="A238" s="8"/>
      <c r="B238" s="8"/>
      <c r="C238" s="8"/>
      <c r="D238" s="8"/>
      <c r="E238" s="8"/>
      <c r="F238" s="8"/>
      <c r="G238" s="31"/>
      <c r="H238" s="8"/>
      <c r="I238" s="8"/>
      <c r="J238" s="8"/>
      <c r="K238" s="8"/>
      <c r="L238" s="8"/>
      <c r="M238" s="8"/>
      <c r="N238" s="8"/>
      <c r="O238" s="8"/>
      <c r="P238" s="8"/>
      <c r="R238" s="8"/>
      <c r="S238" s="8"/>
      <c r="T238" s="8"/>
      <c r="U238" s="8"/>
      <c r="V238" s="8"/>
      <c r="W238" s="8"/>
      <c r="X238" s="8"/>
      <c r="Y238" s="8"/>
      <c r="Z238" s="8"/>
      <c r="AA238" s="9"/>
      <c r="AB238" s="3"/>
      <c r="AD238" s="46" t="s">
        <v>56</v>
      </c>
      <c r="AE238" s="36"/>
      <c r="AF238" s="36"/>
      <c r="AG238" s="78"/>
      <c r="AH238" s="39"/>
      <c r="AI238" s="39"/>
      <c r="AJ238" s="39"/>
      <c r="AK238" s="78"/>
      <c r="AL238" s="39"/>
      <c r="AM238" s="39"/>
      <c r="AN238" s="39"/>
      <c r="AO238" s="86"/>
      <c r="AP238" s="32" t="s">
        <v>235</v>
      </c>
      <c r="AQ238" s="36"/>
      <c r="AR238" s="36"/>
      <c r="AS238" s="78"/>
      <c r="AT238" s="79"/>
      <c r="AU238" s="79"/>
      <c r="AV238" s="79"/>
      <c r="AW238" s="79"/>
      <c r="AX238" s="34"/>
      <c r="AY238" s="34"/>
      <c r="AZ238" s="34"/>
      <c r="BA238" s="79"/>
      <c r="BB238" s="34"/>
      <c r="BC238" s="34"/>
      <c r="BD238" s="34" t="s">
        <v>651</v>
      </c>
      <c r="BE238" s="48">
        <v>4.5</v>
      </c>
      <c r="BF238" s="38">
        <v>9</v>
      </c>
      <c r="BG238" s="35"/>
      <c r="BH238" s="35"/>
      <c r="BI238" s="35"/>
      <c r="BJ238" s="35"/>
      <c r="BK238" s="35"/>
      <c r="BL238" s="35"/>
    </row>
    <row r="239" spans="1:64" ht="11.25" customHeight="1">
      <c r="A239" s="8"/>
      <c r="B239" s="8"/>
      <c r="C239" s="8"/>
      <c r="D239" s="8"/>
      <c r="E239" s="8"/>
      <c r="F239" s="8"/>
      <c r="G239" s="31"/>
      <c r="H239" s="8"/>
      <c r="I239" s="8"/>
      <c r="J239" s="8"/>
      <c r="K239" s="8"/>
      <c r="L239" s="8"/>
      <c r="M239" s="8"/>
      <c r="N239" s="8"/>
      <c r="O239" s="8"/>
      <c r="P239" s="8"/>
      <c r="R239" s="8"/>
      <c r="S239" s="8"/>
      <c r="T239" s="8"/>
      <c r="U239" s="8"/>
      <c r="V239" s="8"/>
      <c r="W239" s="8"/>
      <c r="X239" s="8"/>
      <c r="Y239" s="8"/>
      <c r="Z239" s="8"/>
      <c r="AA239" s="9"/>
      <c r="AB239" s="3"/>
      <c r="AD239" s="46" t="s">
        <v>58</v>
      </c>
      <c r="AE239" s="36"/>
      <c r="AF239" s="36"/>
      <c r="AG239" s="78"/>
      <c r="AH239" s="39"/>
      <c r="AI239" s="39"/>
      <c r="AJ239" s="39"/>
      <c r="AK239" s="78"/>
      <c r="AL239" s="39"/>
      <c r="AM239" s="39"/>
      <c r="AN239" s="39"/>
      <c r="AO239" s="86"/>
      <c r="AP239" s="34" t="s">
        <v>237</v>
      </c>
      <c r="AQ239" s="36"/>
      <c r="AR239" s="36"/>
      <c r="AS239" s="78"/>
      <c r="AT239" s="79"/>
      <c r="AU239" s="79"/>
      <c r="AV239" s="79"/>
      <c r="AW239" s="79"/>
      <c r="AX239" s="34"/>
      <c r="AY239" s="34"/>
      <c r="AZ239" s="34"/>
      <c r="BA239" s="79"/>
      <c r="BB239" s="34"/>
      <c r="BC239" s="34"/>
      <c r="BD239" s="34"/>
      <c r="BE239" s="48"/>
      <c r="BF239" s="38"/>
      <c r="BG239" s="35"/>
      <c r="BH239" s="35"/>
      <c r="BI239" s="35"/>
      <c r="BJ239" s="35"/>
      <c r="BK239" s="35"/>
      <c r="BL239" s="35"/>
    </row>
    <row r="240" spans="1:64" ht="11.25" customHeight="1">
      <c r="A240" s="8"/>
      <c r="B240" s="8"/>
      <c r="C240" s="8"/>
      <c r="D240" s="8"/>
      <c r="E240" s="8"/>
      <c r="F240" s="8"/>
      <c r="G240" s="31"/>
      <c r="H240" s="8"/>
      <c r="I240" s="8"/>
      <c r="J240" s="8"/>
      <c r="K240" s="8"/>
      <c r="L240" s="8"/>
      <c r="M240" s="8"/>
      <c r="N240" s="8"/>
      <c r="O240" s="8"/>
      <c r="P240" s="8"/>
      <c r="R240" s="8"/>
      <c r="S240" s="8"/>
      <c r="T240" s="8"/>
      <c r="U240" s="8"/>
      <c r="V240" s="8"/>
      <c r="W240" s="8"/>
      <c r="X240" s="8"/>
      <c r="Y240" s="8"/>
      <c r="Z240" s="8"/>
      <c r="AA240" s="9"/>
      <c r="AB240" s="3"/>
      <c r="AD240" s="46" t="s">
        <v>60</v>
      </c>
      <c r="AE240" s="36"/>
      <c r="AF240" s="36"/>
      <c r="AG240" s="78"/>
      <c r="AH240" s="39"/>
      <c r="AI240" s="39"/>
      <c r="AJ240" s="39"/>
      <c r="AK240" s="78"/>
      <c r="AL240" s="39"/>
      <c r="AM240" s="39"/>
      <c r="AN240" s="39"/>
      <c r="AO240" s="86"/>
      <c r="AP240" s="34" t="s">
        <v>238</v>
      </c>
      <c r="AQ240" s="36"/>
      <c r="AR240" s="36"/>
      <c r="AS240" s="78"/>
      <c r="AT240" s="79"/>
      <c r="AU240" s="79"/>
      <c r="AV240" s="79"/>
      <c r="AW240" s="79"/>
      <c r="AX240" s="34"/>
      <c r="AY240" s="34"/>
      <c r="AZ240" s="34"/>
      <c r="BA240" s="79"/>
      <c r="BB240" s="34"/>
      <c r="BC240" s="34"/>
      <c r="BD240" s="34"/>
      <c r="BE240" s="34"/>
      <c r="BF240" s="34"/>
      <c r="BG240" s="35"/>
      <c r="BH240" s="35"/>
      <c r="BI240" s="35"/>
      <c r="BJ240" s="35"/>
      <c r="BK240" s="35"/>
      <c r="BL240" s="35"/>
    </row>
    <row r="241" spans="1:64" ht="11.25" customHeight="1">
      <c r="A241" s="8"/>
      <c r="B241" s="8"/>
      <c r="C241" s="8"/>
      <c r="D241" s="8"/>
      <c r="E241" s="8"/>
      <c r="F241" s="8"/>
      <c r="G241" s="31"/>
      <c r="H241" s="8"/>
      <c r="I241" s="8"/>
      <c r="J241" s="8"/>
      <c r="K241" s="8"/>
      <c r="L241" s="8"/>
      <c r="M241" s="8"/>
      <c r="N241" s="8"/>
      <c r="O241" s="8"/>
      <c r="P241" s="8"/>
      <c r="R241" s="8"/>
      <c r="S241" s="8"/>
      <c r="T241" s="8"/>
      <c r="U241" s="8"/>
      <c r="V241" s="8"/>
      <c r="W241" s="8"/>
      <c r="X241" s="8"/>
      <c r="Y241" s="8"/>
      <c r="Z241" s="8"/>
      <c r="AA241" s="9"/>
      <c r="AB241" s="3"/>
      <c r="AD241" s="46" t="s">
        <v>646</v>
      </c>
      <c r="AE241" s="36"/>
      <c r="AF241" s="36"/>
      <c r="AG241" s="78"/>
      <c r="AH241" s="39"/>
      <c r="AI241" s="39"/>
      <c r="AJ241" s="39"/>
      <c r="AK241" s="78"/>
      <c r="AL241" s="39"/>
      <c r="AM241" s="39"/>
      <c r="AN241" s="39"/>
      <c r="AO241" s="86"/>
      <c r="AP241" s="49" t="s">
        <v>239</v>
      </c>
      <c r="AQ241" s="36"/>
      <c r="AR241" s="36"/>
      <c r="AS241" s="78"/>
      <c r="AT241" s="79"/>
      <c r="AU241" s="79"/>
      <c r="AV241" s="79"/>
      <c r="AW241" s="79"/>
      <c r="AX241" s="34"/>
      <c r="AY241" s="34"/>
      <c r="AZ241" s="34"/>
      <c r="BA241" s="79"/>
      <c r="BB241" s="34"/>
      <c r="BC241" s="34"/>
      <c r="BD241" s="34"/>
      <c r="BE241" s="34"/>
      <c r="BF241" s="34"/>
      <c r="BG241" s="35"/>
      <c r="BH241" s="35"/>
      <c r="BI241" s="35"/>
      <c r="BJ241" s="35"/>
      <c r="BK241" s="35"/>
      <c r="BL241" s="35"/>
    </row>
    <row r="242" spans="1:64" ht="11.25" customHeight="1">
      <c r="A242" s="8"/>
      <c r="B242" s="8"/>
      <c r="C242" s="8"/>
      <c r="D242" s="8"/>
      <c r="E242" s="8"/>
      <c r="F242" s="8"/>
      <c r="G242" s="31"/>
      <c r="H242" s="8"/>
      <c r="I242" s="8"/>
      <c r="J242" s="8"/>
      <c r="K242" s="8"/>
      <c r="L242" s="8"/>
      <c r="M242" s="8"/>
      <c r="N242" s="8"/>
      <c r="O242" s="8"/>
      <c r="P242" s="8"/>
      <c r="R242" s="8"/>
      <c r="S242" s="8"/>
      <c r="T242" s="8"/>
      <c r="U242" s="8"/>
      <c r="V242" s="8"/>
      <c r="W242" s="8"/>
      <c r="X242" s="8"/>
      <c r="Y242" s="8"/>
      <c r="Z242" s="8"/>
      <c r="AA242" s="9"/>
      <c r="AB242" s="3"/>
      <c r="AD242" s="46" t="s">
        <v>647</v>
      </c>
      <c r="AE242" s="36"/>
      <c r="AF242" s="36"/>
      <c r="AG242" s="78"/>
      <c r="AH242" s="32"/>
      <c r="AI242" s="39"/>
      <c r="AJ242" s="39"/>
      <c r="AK242" s="78"/>
      <c r="AL242" s="39"/>
      <c r="AM242" s="39"/>
      <c r="AN242" s="39"/>
      <c r="AO242" s="76"/>
      <c r="AP242" s="49"/>
      <c r="AQ242" s="49"/>
      <c r="AR242" s="49"/>
      <c r="AS242" s="78"/>
      <c r="AT242" s="79"/>
      <c r="AU242" s="79"/>
      <c r="AV242" s="79"/>
      <c r="AW242" s="79"/>
      <c r="AX242" s="34"/>
      <c r="AY242" s="34"/>
      <c r="AZ242" s="34"/>
      <c r="BA242" s="79"/>
      <c r="BB242" s="34"/>
      <c r="BC242" s="34"/>
      <c r="BD242" s="37" t="s">
        <v>9</v>
      </c>
      <c r="BE242" s="34"/>
      <c r="BF242" s="34"/>
      <c r="BG242" s="35"/>
      <c r="BH242" s="35"/>
      <c r="BI242" s="35"/>
      <c r="BJ242" s="35"/>
      <c r="BK242" s="35"/>
      <c r="BL242" s="35"/>
    </row>
    <row r="243" spans="1:64" ht="11.25" customHeight="1">
      <c r="A243" s="8"/>
      <c r="B243" s="8"/>
      <c r="C243" s="8"/>
      <c r="D243" s="8"/>
      <c r="E243" s="8"/>
      <c r="F243" s="8"/>
      <c r="G243" s="31"/>
      <c r="H243" s="8"/>
      <c r="I243" s="8"/>
      <c r="J243" s="8"/>
      <c r="K243" s="8"/>
      <c r="L243" s="8"/>
      <c r="M243" s="8"/>
      <c r="N243" s="8"/>
      <c r="O243" s="8"/>
      <c r="P243" s="8"/>
      <c r="R243" s="8"/>
      <c r="S243" s="8"/>
      <c r="T243" s="8"/>
      <c r="U243" s="8"/>
      <c r="V243" s="8"/>
      <c r="W243" s="8"/>
      <c r="X243" s="8"/>
      <c r="Y243" s="8"/>
      <c r="Z243" s="8"/>
      <c r="AA243" s="9"/>
      <c r="AB243" s="3"/>
      <c r="AD243" s="46" t="s">
        <v>648</v>
      </c>
      <c r="AE243" s="36"/>
      <c r="AF243" s="36"/>
      <c r="AG243" s="78"/>
      <c r="AH243" s="32"/>
      <c r="AI243" s="32"/>
      <c r="AJ243" s="32"/>
      <c r="AK243" s="78"/>
      <c r="AL243" s="32"/>
      <c r="AM243" s="32"/>
      <c r="AN243" s="32"/>
      <c r="AO243" s="76"/>
      <c r="AP243" s="49"/>
      <c r="AQ243" s="36"/>
      <c r="AR243" s="36"/>
      <c r="AS243" s="78"/>
      <c r="AT243" s="79"/>
      <c r="AU243" s="79"/>
      <c r="AV243" s="79"/>
      <c r="AW243" s="79"/>
      <c r="AX243" s="34"/>
      <c r="AY243" s="34"/>
      <c r="AZ243" s="34"/>
      <c r="BA243" s="79"/>
      <c r="BB243" s="34"/>
      <c r="BC243" s="34"/>
      <c r="BD243" s="54" t="s">
        <v>668</v>
      </c>
      <c r="BE243" s="34"/>
      <c r="BF243" s="34"/>
      <c r="BG243" s="35"/>
      <c r="BH243" s="35"/>
      <c r="BI243" s="35"/>
      <c r="BJ243" s="35"/>
      <c r="BK243" s="35"/>
      <c r="BL243" s="35"/>
    </row>
    <row r="244" spans="1:64" ht="11.25" customHeight="1">
      <c r="A244" s="8"/>
      <c r="B244" s="8"/>
      <c r="C244" s="8"/>
      <c r="D244" s="8"/>
      <c r="E244" s="8"/>
      <c r="F244" s="8"/>
      <c r="G244" s="31"/>
      <c r="H244" s="8"/>
      <c r="I244" s="8"/>
      <c r="J244" s="8"/>
      <c r="K244" s="8"/>
      <c r="L244" s="8"/>
      <c r="M244" s="8"/>
      <c r="N244" s="8"/>
      <c r="O244" s="8"/>
      <c r="P244" s="8"/>
      <c r="R244" s="8"/>
      <c r="S244" s="8"/>
      <c r="T244" s="8"/>
      <c r="U244" s="8"/>
      <c r="V244" s="8"/>
      <c r="W244" s="8"/>
      <c r="X244" s="8"/>
      <c r="Y244" s="8"/>
      <c r="Z244" s="8"/>
      <c r="AA244" s="9"/>
      <c r="AB244" s="3"/>
      <c r="AD244" s="46" t="s">
        <v>649</v>
      </c>
      <c r="AE244" s="36"/>
      <c r="AF244" s="36"/>
      <c r="AG244" s="78"/>
      <c r="AH244" s="32"/>
      <c r="AI244" s="32"/>
      <c r="AJ244" s="32"/>
      <c r="AK244" s="78"/>
      <c r="AL244" s="32"/>
      <c r="AM244" s="32"/>
      <c r="AN244" s="32"/>
      <c r="AO244" s="76"/>
      <c r="AP244" s="49"/>
      <c r="AQ244" s="36"/>
      <c r="AR244" s="36"/>
      <c r="AS244" s="78"/>
      <c r="AT244" s="79"/>
      <c r="AU244" s="79"/>
      <c r="AV244" s="79"/>
      <c r="AW244" s="79"/>
      <c r="AX244" s="34"/>
      <c r="AY244" s="34"/>
      <c r="AZ244" s="34"/>
      <c r="BA244" s="79"/>
      <c r="BB244" s="34"/>
      <c r="BC244" s="34"/>
      <c r="BD244" s="54" t="s">
        <v>669</v>
      </c>
      <c r="BE244" s="34"/>
      <c r="BF244" s="34"/>
      <c r="BG244" s="35"/>
      <c r="BH244" s="35"/>
      <c r="BI244" s="35"/>
      <c r="BJ244" s="35"/>
      <c r="BK244" s="35"/>
      <c r="BL244" s="35"/>
    </row>
    <row r="245" spans="1:64" ht="11.25" customHeight="1">
      <c r="A245" s="8"/>
      <c r="B245" s="8"/>
      <c r="C245" s="8"/>
      <c r="D245" s="8"/>
      <c r="E245" s="8"/>
      <c r="F245" s="8"/>
      <c r="G245" s="31"/>
      <c r="H245" s="8"/>
      <c r="I245" s="8"/>
      <c r="J245" s="8"/>
      <c r="K245" s="8"/>
      <c r="L245" s="8"/>
      <c r="M245" s="8"/>
      <c r="N245" s="8"/>
      <c r="O245" s="8"/>
      <c r="P245" s="8"/>
      <c r="R245" s="8"/>
      <c r="S245" s="8"/>
      <c r="T245" s="8"/>
      <c r="U245" s="8"/>
      <c r="V245" s="8"/>
      <c r="W245" s="8"/>
      <c r="X245" s="8"/>
      <c r="Y245" s="8"/>
      <c r="Z245" s="8"/>
      <c r="AA245" s="9"/>
      <c r="AB245" s="3"/>
      <c r="AD245" s="79"/>
      <c r="AE245" s="78"/>
      <c r="AF245" s="78"/>
      <c r="AG245" s="78"/>
      <c r="AH245" s="32"/>
      <c r="AI245" s="32"/>
      <c r="AJ245" s="32"/>
      <c r="AK245" s="78"/>
      <c r="AL245" s="32"/>
      <c r="AM245" s="32"/>
      <c r="AN245" s="32"/>
      <c r="AO245" s="76"/>
      <c r="AP245" s="51" t="s">
        <v>7</v>
      </c>
      <c r="AQ245" s="36"/>
      <c r="AR245" s="36"/>
      <c r="AS245" s="78"/>
      <c r="AT245" s="79"/>
      <c r="AU245" s="79"/>
      <c r="AV245" s="79"/>
      <c r="AW245" s="79"/>
      <c r="AX245" s="34"/>
      <c r="AY245" s="34"/>
      <c r="AZ245" s="34"/>
      <c r="BA245" s="79"/>
      <c r="BB245" s="34"/>
      <c r="BC245" s="34"/>
      <c r="BD245" s="32" t="s">
        <v>674</v>
      </c>
      <c r="BE245" s="34"/>
      <c r="BF245" s="34"/>
      <c r="BG245" s="35"/>
      <c r="BH245" s="35"/>
      <c r="BI245" s="35"/>
      <c r="BJ245" s="35"/>
      <c r="BK245" s="35"/>
      <c r="BL245" s="35"/>
    </row>
    <row r="246" spans="1:64" ht="11.25" customHeight="1">
      <c r="A246" s="8"/>
      <c r="B246" s="8"/>
      <c r="C246" s="8"/>
      <c r="D246" s="8"/>
      <c r="E246" s="8"/>
      <c r="F246" s="8"/>
      <c r="G246" s="31"/>
      <c r="H246" s="8"/>
      <c r="I246" s="8"/>
      <c r="J246" s="8"/>
      <c r="K246" s="8"/>
      <c r="L246" s="8"/>
      <c r="M246" s="8"/>
      <c r="N246" s="8"/>
      <c r="O246" s="8"/>
      <c r="P246" s="8"/>
      <c r="R246" s="8"/>
      <c r="S246" s="8"/>
      <c r="T246" s="8"/>
      <c r="U246" s="8"/>
      <c r="V246" s="8"/>
      <c r="W246" s="8"/>
      <c r="X246" s="8"/>
      <c r="Y246" s="8"/>
      <c r="Z246" s="8"/>
      <c r="AA246" s="9"/>
      <c r="AB246" s="3"/>
      <c r="AD246" s="33" t="s">
        <v>95</v>
      </c>
      <c r="AE246" s="36"/>
      <c r="AF246" s="36"/>
      <c r="AG246" s="78"/>
      <c r="AH246" s="32"/>
      <c r="AI246" s="32"/>
      <c r="AJ246" s="32"/>
      <c r="AK246" s="78"/>
      <c r="AL246" s="32"/>
      <c r="AM246" s="32"/>
      <c r="AN246" s="32"/>
      <c r="AO246" s="76"/>
      <c r="AP246" s="46" t="s">
        <v>209</v>
      </c>
      <c r="AQ246" s="36"/>
      <c r="AR246" s="36"/>
      <c r="AS246" s="78"/>
      <c r="AT246" s="79"/>
      <c r="AU246" s="79"/>
      <c r="AV246" s="79"/>
      <c r="AW246" s="79"/>
      <c r="AX246" s="34"/>
      <c r="AY246" s="34"/>
      <c r="AZ246" s="34"/>
      <c r="BA246" s="79"/>
      <c r="BB246" s="34"/>
      <c r="BC246" s="34"/>
      <c r="BD246" s="46" t="s">
        <v>670</v>
      </c>
      <c r="BE246" s="34"/>
      <c r="BF246" s="34"/>
      <c r="BG246" s="35"/>
      <c r="BH246" s="35"/>
      <c r="BI246" s="35"/>
      <c r="BJ246" s="35"/>
      <c r="BK246" s="35"/>
      <c r="BL246" s="35"/>
    </row>
    <row r="247" spans="1:64" ht="11.25" customHeight="1">
      <c r="A247" s="8"/>
      <c r="B247" s="8"/>
      <c r="C247" s="8"/>
      <c r="D247" s="8"/>
      <c r="E247" s="8"/>
      <c r="F247" s="8"/>
      <c r="G247" s="31"/>
      <c r="H247" s="8"/>
      <c r="I247" s="8"/>
      <c r="J247" s="8"/>
      <c r="K247" s="8"/>
      <c r="L247" s="8"/>
      <c r="M247" s="8"/>
      <c r="N247" s="8"/>
      <c r="O247" s="8"/>
      <c r="P247" s="8"/>
      <c r="R247" s="8"/>
      <c r="S247" s="8"/>
      <c r="T247" s="8"/>
      <c r="U247" s="8"/>
      <c r="V247" s="8"/>
      <c r="W247" s="8"/>
      <c r="X247" s="8"/>
      <c r="Y247" s="8"/>
      <c r="Z247" s="8"/>
      <c r="AA247" s="9"/>
      <c r="AB247" s="3"/>
      <c r="AD247" s="32" t="s">
        <v>66</v>
      </c>
      <c r="AE247" s="36"/>
      <c r="AF247" s="36"/>
      <c r="AG247" s="78"/>
      <c r="AH247" s="32"/>
      <c r="AI247" s="32"/>
      <c r="AJ247" s="32"/>
      <c r="AK247" s="78"/>
      <c r="AL247" s="32"/>
      <c r="AM247" s="32"/>
      <c r="AN247" s="32"/>
      <c r="AO247" s="76"/>
      <c r="AP247" s="46" t="s">
        <v>210</v>
      </c>
      <c r="AQ247" s="36"/>
      <c r="AR247" s="36"/>
      <c r="AS247" s="78"/>
      <c r="AT247" s="79"/>
      <c r="AU247" s="79"/>
      <c r="AV247" s="79"/>
      <c r="AW247" s="79"/>
      <c r="AX247" s="34"/>
      <c r="AY247" s="34"/>
      <c r="AZ247" s="34"/>
      <c r="BA247" s="79"/>
      <c r="BB247" s="34"/>
      <c r="BC247" s="34"/>
      <c r="BD247" s="46" t="s">
        <v>671</v>
      </c>
      <c r="BE247" s="34"/>
      <c r="BF247" s="34"/>
      <c r="BG247" s="35"/>
      <c r="BH247" s="35"/>
      <c r="BI247" s="35"/>
      <c r="BJ247" s="35"/>
      <c r="BK247" s="35"/>
      <c r="BL247" s="35"/>
    </row>
    <row r="248" spans="1:64" ht="11.25" customHeight="1">
      <c r="A248" s="8"/>
      <c r="B248" s="8"/>
      <c r="C248" s="8"/>
      <c r="D248" s="8"/>
      <c r="E248" s="8"/>
      <c r="F248" s="8"/>
      <c r="G248" s="31"/>
      <c r="H248" s="8"/>
      <c r="I248" s="8"/>
      <c r="J248" s="8"/>
      <c r="K248" s="8"/>
      <c r="L248" s="8"/>
      <c r="M248" s="8"/>
      <c r="N248" s="8"/>
      <c r="O248" s="8"/>
      <c r="P248" s="8"/>
      <c r="R248" s="8"/>
      <c r="S248" s="8"/>
      <c r="T248" s="8"/>
      <c r="U248" s="8"/>
      <c r="V248" s="8"/>
      <c r="W248" s="8"/>
      <c r="X248" s="8"/>
      <c r="Y248" s="8"/>
      <c r="Z248" s="8"/>
      <c r="AA248" s="9"/>
      <c r="AB248" s="3"/>
      <c r="AD248" s="32" t="s">
        <v>67</v>
      </c>
      <c r="AE248" s="36"/>
      <c r="AF248" s="36"/>
      <c r="AG248" s="78"/>
      <c r="AH248" s="32"/>
      <c r="AI248" s="32"/>
      <c r="AJ248" s="32"/>
      <c r="AK248" s="78"/>
      <c r="AL248" s="32"/>
      <c r="AM248" s="32"/>
      <c r="AN248" s="32"/>
      <c r="AO248" s="76"/>
      <c r="AP248" s="46" t="s">
        <v>211</v>
      </c>
      <c r="AQ248" s="36"/>
      <c r="AR248" s="36"/>
      <c r="AS248" s="78"/>
      <c r="AT248" s="79"/>
      <c r="AU248" s="79"/>
      <c r="AV248" s="79"/>
      <c r="AW248" s="79"/>
      <c r="AX248" s="34"/>
      <c r="AY248" s="34"/>
      <c r="AZ248" s="34"/>
      <c r="BA248" s="79"/>
      <c r="BB248" s="34"/>
      <c r="BC248" s="34"/>
      <c r="BD248" s="46" t="s">
        <v>672</v>
      </c>
      <c r="BE248" s="34"/>
      <c r="BF248" s="34"/>
      <c r="BG248" s="35"/>
      <c r="BH248" s="35"/>
      <c r="BI248" s="35"/>
      <c r="BJ248" s="35"/>
      <c r="BK248" s="35"/>
      <c r="BL248" s="35"/>
    </row>
    <row r="249" spans="1:64" ht="11.25" customHeight="1">
      <c r="A249" s="8"/>
      <c r="B249" s="8"/>
      <c r="C249" s="8"/>
      <c r="D249" s="8"/>
      <c r="E249" s="8"/>
      <c r="F249" s="8"/>
      <c r="G249" s="31"/>
      <c r="H249" s="8"/>
      <c r="I249" s="8"/>
      <c r="J249" s="8"/>
      <c r="K249" s="8"/>
      <c r="L249" s="8"/>
      <c r="M249" s="8"/>
      <c r="N249" s="8"/>
      <c r="O249" s="8"/>
      <c r="P249" s="8"/>
      <c r="R249" s="8"/>
      <c r="S249" s="8"/>
      <c r="T249" s="8"/>
      <c r="U249" s="8"/>
      <c r="V249" s="8"/>
      <c r="W249" s="8"/>
      <c r="X249" s="8"/>
      <c r="Y249" s="8"/>
      <c r="Z249" s="8"/>
      <c r="AA249" s="9"/>
      <c r="AB249" s="3"/>
      <c r="AD249" s="32" t="s">
        <v>368</v>
      </c>
      <c r="AE249" s="36"/>
      <c r="AF249" s="36"/>
      <c r="AG249" s="78"/>
      <c r="AH249" s="32"/>
      <c r="AI249" s="32"/>
      <c r="AJ249" s="32"/>
      <c r="AK249" s="78"/>
      <c r="AL249" s="32"/>
      <c r="AM249" s="32"/>
      <c r="AN249" s="32"/>
      <c r="AO249" s="79"/>
      <c r="AP249" s="46" t="s">
        <v>212</v>
      </c>
      <c r="AQ249" s="36"/>
      <c r="AR249" s="36"/>
      <c r="AS249" s="78"/>
      <c r="AT249" s="79"/>
      <c r="AU249" s="79"/>
      <c r="AV249" s="79"/>
      <c r="AW249" s="79"/>
      <c r="AX249" s="34"/>
      <c r="AY249" s="34"/>
      <c r="AZ249" s="34"/>
      <c r="BA249" s="79"/>
      <c r="BB249" s="34"/>
      <c r="BC249" s="34"/>
      <c r="BD249" s="53" t="s">
        <v>673</v>
      </c>
      <c r="BE249" s="34"/>
      <c r="BF249" s="34"/>
      <c r="BG249" s="35"/>
      <c r="BH249" s="35"/>
      <c r="BI249" s="35"/>
      <c r="BJ249" s="35"/>
      <c r="BK249" s="35"/>
      <c r="BL249" s="35"/>
    </row>
    <row r="250" spans="1:64" ht="11.25" customHeight="1">
      <c r="A250" s="8"/>
      <c r="B250" s="8"/>
      <c r="C250" s="8"/>
      <c r="D250" s="8"/>
      <c r="E250" s="8"/>
      <c r="F250" s="8"/>
      <c r="G250" s="31"/>
      <c r="H250" s="8"/>
      <c r="I250" s="8"/>
      <c r="J250" s="8"/>
      <c r="K250" s="8"/>
      <c r="L250" s="8"/>
      <c r="M250" s="8"/>
      <c r="N250" s="8"/>
      <c r="O250" s="8"/>
      <c r="P250" s="8"/>
      <c r="R250" s="8"/>
      <c r="S250" s="8"/>
      <c r="T250" s="8"/>
      <c r="U250" s="8"/>
      <c r="V250" s="8"/>
      <c r="W250" s="8"/>
      <c r="X250" s="8"/>
      <c r="Y250" s="8"/>
      <c r="Z250" s="8"/>
      <c r="AA250" s="9"/>
      <c r="AB250" s="3"/>
      <c r="AD250" s="32" t="s">
        <v>79</v>
      </c>
      <c r="AE250" s="36"/>
      <c r="AF250" s="36"/>
      <c r="AG250" s="78"/>
      <c r="AH250" s="32"/>
      <c r="AI250" s="34"/>
      <c r="AJ250" s="34"/>
      <c r="AK250" s="78"/>
      <c r="AL250" s="32"/>
      <c r="AM250" s="34"/>
      <c r="AN250" s="34"/>
      <c r="AO250" s="79"/>
      <c r="AP250" s="46" t="s">
        <v>213</v>
      </c>
      <c r="AQ250" s="36"/>
      <c r="AR250" s="36"/>
      <c r="AS250" s="78"/>
      <c r="AT250" s="79"/>
      <c r="AU250" s="79"/>
      <c r="AV250" s="79"/>
      <c r="AW250" s="79"/>
      <c r="AX250" s="34"/>
      <c r="AY250" s="34"/>
      <c r="AZ250" s="34"/>
      <c r="BA250" s="79"/>
      <c r="BB250" s="34"/>
      <c r="BC250" s="34"/>
      <c r="BD250" s="55" t="s">
        <v>46</v>
      </c>
      <c r="BE250" s="34"/>
      <c r="BF250" s="34"/>
      <c r="BG250" s="35"/>
      <c r="BH250" s="35"/>
      <c r="BI250" s="35"/>
      <c r="BJ250" s="35"/>
      <c r="BK250" s="35"/>
      <c r="BL250" s="35"/>
    </row>
    <row r="251" spans="1:64" ht="11.25" customHeight="1">
      <c r="A251" s="8"/>
      <c r="B251" s="8"/>
      <c r="C251" s="8"/>
      <c r="D251" s="8"/>
      <c r="E251" s="8"/>
      <c r="F251" s="8"/>
      <c r="G251" s="31"/>
      <c r="H251" s="8"/>
      <c r="I251" s="8"/>
      <c r="J251" s="8"/>
      <c r="K251" s="8"/>
      <c r="L251" s="8"/>
      <c r="M251" s="8"/>
      <c r="N251" s="8"/>
      <c r="O251" s="8"/>
      <c r="P251" s="8"/>
      <c r="R251" s="8"/>
      <c r="S251" s="8"/>
      <c r="T251" s="8"/>
      <c r="U251" s="8"/>
      <c r="V251" s="8"/>
      <c r="W251" s="8"/>
      <c r="X251" s="8"/>
      <c r="Y251" s="8"/>
      <c r="Z251" s="8"/>
      <c r="AA251" s="9"/>
      <c r="AB251" s="3"/>
      <c r="AD251" s="32" t="s">
        <v>80</v>
      </c>
      <c r="AE251" s="36"/>
      <c r="AF251" s="36"/>
      <c r="AG251" s="78"/>
      <c r="AH251" s="32"/>
      <c r="AI251" s="34"/>
      <c r="AJ251" s="34"/>
      <c r="AK251" s="78"/>
      <c r="AL251" s="32"/>
      <c r="AM251" s="34"/>
      <c r="AN251" s="34"/>
      <c r="AO251" s="79"/>
      <c r="AP251" s="46" t="s">
        <v>214</v>
      </c>
      <c r="AQ251" s="36"/>
      <c r="AR251" s="36"/>
      <c r="AS251" s="79"/>
      <c r="AT251" s="87"/>
      <c r="AU251" s="87"/>
      <c r="AV251" s="87"/>
      <c r="AW251" s="87"/>
      <c r="AX251" s="56"/>
      <c r="AY251" s="56"/>
      <c r="AZ251" s="56"/>
      <c r="BA251" s="87"/>
      <c r="BB251" s="56"/>
      <c r="BC251" s="56"/>
      <c r="BD251" s="34"/>
      <c r="BE251" s="34"/>
      <c r="BF251" s="34"/>
      <c r="BG251" s="35"/>
      <c r="BH251" s="35"/>
      <c r="BI251" s="35"/>
      <c r="BJ251" s="35"/>
      <c r="BK251" s="35"/>
      <c r="BL251" s="35"/>
    </row>
    <row r="252" spans="1:64" ht="11.25" customHeight="1">
      <c r="A252" s="8"/>
      <c r="B252" s="8"/>
      <c r="C252" s="8"/>
      <c r="D252" s="8"/>
      <c r="E252" s="8"/>
      <c r="F252" s="8"/>
      <c r="G252" s="31"/>
      <c r="H252" s="8"/>
      <c r="I252" s="8"/>
      <c r="J252" s="8"/>
      <c r="K252" s="8"/>
      <c r="L252" s="8"/>
      <c r="M252" s="8"/>
      <c r="N252" s="8"/>
      <c r="O252" s="8"/>
      <c r="P252" s="8"/>
      <c r="R252" s="8"/>
      <c r="S252" s="8"/>
      <c r="T252" s="8"/>
      <c r="U252" s="8"/>
      <c r="V252" s="8"/>
      <c r="W252" s="8"/>
      <c r="X252" s="8"/>
      <c r="Y252" s="8"/>
      <c r="Z252" s="8"/>
      <c r="AA252" s="9"/>
      <c r="AB252" s="3"/>
      <c r="AD252" s="34"/>
      <c r="AE252" s="33"/>
      <c r="AF252" s="33"/>
      <c r="AG252" s="78"/>
      <c r="AH252" s="32"/>
      <c r="AI252" s="34"/>
      <c r="AJ252" s="34"/>
      <c r="AK252" s="78"/>
      <c r="AL252" s="32"/>
      <c r="AM252" s="34"/>
      <c r="AN252" s="34"/>
      <c r="AO252" s="79"/>
      <c r="AP252" s="46" t="s">
        <v>215</v>
      </c>
      <c r="AQ252" s="36"/>
      <c r="AR252" s="36"/>
      <c r="AS252" s="79"/>
      <c r="AT252" s="87"/>
      <c r="AU252" s="87"/>
      <c r="AV252" s="87"/>
      <c r="AW252" s="87"/>
      <c r="AX252" s="56"/>
      <c r="AY252" s="56"/>
      <c r="AZ252" s="56"/>
      <c r="BA252" s="87"/>
      <c r="BB252" s="56"/>
      <c r="BC252" s="56"/>
      <c r="BD252" s="34"/>
      <c r="BE252" s="34"/>
      <c r="BF252" s="34"/>
      <c r="BG252" s="35"/>
      <c r="BH252" s="35"/>
      <c r="BI252" s="35"/>
      <c r="BJ252" s="35"/>
      <c r="BK252" s="35"/>
      <c r="BL252" s="35"/>
    </row>
    <row r="253" spans="1:64" ht="11.25" customHeight="1">
      <c r="A253" s="8"/>
      <c r="B253" s="8"/>
      <c r="C253" s="8"/>
      <c r="D253" s="8"/>
      <c r="E253" s="8"/>
      <c r="F253" s="8"/>
      <c r="G253" s="31"/>
      <c r="H253" s="8"/>
      <c r="I253" s="8"/>
      <c r="J253" s="8"/>
      <c r="K253" s="8"/>
      <c r="L253" s="8"/>
      <c r="M253" s="8"/>
      <c r="N253" s="8"/>
      <c r="O253" s="8"/>
      <c r="P253" s="8"/>
      <c r="R253" s="8"/>
      <c r="S253" s="8"/>
      <c r="T253" s="8"/>
      <c r="U253" s="8"/>
      <c r="V253" s="8"/>
      <c r="W253" s="8"/>
      <c r="X253" s="8"/>
      <c r="Y253" s="8"/>
      <c r="Z253" s="8"/>
      <c r="AA253" s="9"/>
      <c r="AB253" s="3"/>
      <c r="AD253" s="33" t="s">
        <v>96</v>
      </c>
      <c r="AE253" s="36"/>
      <c r="AF253" s="36"/>
      <c r="AG253" s="78"/>
      <c r="AH253" s="52"/>
      <c r="AI253" s="34"/>
      <c r="AJ253" s="34"/>
      <c r="AK253" s="78"/>
      <c r="AL253" s="32"/>
      <c r="AM253" s="34"/>
      <c r="AN253" s="34"/>
      <c r="AO253" s="76"/>
      <c r="AP253" s="46" t="s">
        <v>216</v>
      </c>
      <c r="AQ253" s="36"/>
      <c r="AR253" s="36"/>
      <c r="AS253" s="76"/>
      <c r="AT253" s="87"/>
      <c r="AU253" s="87"/>
      <c r="AV253" s="87"/>
      <c r="AW253" s="87"/>
      <c r="AX253" s="56"/>
      <c r="AY253" s="56"/>
      <c r="AZ253" s="56"/>
      <c r="BA253" s="87"/>
      <c r="BB253" s="56"/>
      <c r="BC253" s="56"/>
      <c r="BD253" s="34"/>
      <c r="BE253" s="34"/>
      <c r="BF253" s="34"/>
      <c r="BG253" s="35"/>
      <c r="BH253" s="35"/>
      <c r="BI253" s="35"/>
      <c r="BJ253" s="35"/>
      <c r="BK253" s="35"/>
      <c r="BL253" s="35"/>
    </row>
    <row r="254" spans="1:64" ht="11.25" customHeight="1">
      <c r="A254" s="8"/>
      <c r="B254" s="8"/>
      <c r="C254" s="8"/>
      <c r="D254" s="8"/>
      <c r="E254" s="8"/>
      <c r="F254" s="8"/>
      <c r="G254" s="31"/>
      <c r="H254" s="8"/>
      <c r="I254" s="8"/>
      <c r="J254" s="8"/>
      <c r="K254" s="8"/>
      <c r="L254" s="8"/>
      <c r="M254" s="8"/>
      <c r="N254" s="8"/>
      <c r="O254" s="8"/>
      <c r="P254" s="8"/>
      <c r="R254" s="8"/>
      <c r="S254" s="8"/>
      <c r="T254" s="8"/>
      <c r="U254" s="8"/>
      <c r="V254" s="8"/>
      <c r="W254" s="8"/>
      <c r="X254" s="8"/>
      <c r="Y254" s="8"/>
      <c r="Z254" s="8"/>
      <c r="AA254" s="9"/>
      <c r="AB254" s="3"/>
      <c r="AD254" s="32" t="s">
        <v>652</v>
      </c>
      <c r="AE254" s="36"/>
      <c r="AF254" s="36"/>
      <c r="AG254" s="78"/>
      <c r="AH254" s="49"/>
      <c r="AI254" s="32"/>
      <c r="AJ254" s="32"/>
      <c r="AK254" s="78"/>
      <c r="AL254" s="52"/>
      <c r="AM254" s="32"/>
      <c r="AN254" s="32"/>
      <c r="AO254" s="76"/>
      <c r="AP254" s="46" t="s">
        <v>217</v>
      </c>
      <c r="AQ254" s="36"/>
      <c r="AR254" s="36"/>
      <c r="AS254" s="76"/>
      <c r="AT254" s="87"/>
      <c r="AU254" s="87"/>
      <c r="AV254" s="87"/>
      <c r="AW254" s="87"/>
      <c r="AX254" s="56"/>
      <c r="AY254" s="56"/>
      <c r="AZ254" s="56"/>
      <c r="BA254" s="87"/>
      <c r="BB254" s="56"/>
      <c r="BC254" s="56"/>
      <c r="BD254" s="34"/>
      <c r="BE254" s="34"/>
      <c r="BF254" s="34"/>
      <c r="BG254" s="35"/>
      <c r="BH254" s="35"/>
      <c r="BI254" s="35"/>
      <c r="BJ254" s="35"/>
      <c r="BK254" s="35"/>
      <c r="BL254" s="35"/>
    </row>
    <row r="255" spans="1:64" ht="11.25" customHeight="1">
      <c r="A255" s="8"/>
      <c r="B255" s="8"/>
      <c r="C255" s="8"/>
      <c r="D255" s="8"/>
      <c r="E255" s="8"/>
      <c r="F255" s="8"/>
      <c r="G255" s="31"/>
      <c r="H255" s="8"/>
      <c r="I255" s="8"/>
      <c r="J255" s="8"/>
      <c r="K255" s="8"/>
      <c r="L255" s="8"/>
      <c r="M255" s="8"/>
      <c r="N255" s="8"/>
      <c r="O255" s="8"/>
      <c r="P255" s="8"/>
      <c r="R255" s="8"/>
      <c r="S255" s="8"/>
      <c r="T255" s="8"/>
      <c r="U255" s="8"/>
      <c r="V255" s="8"/>
      <c r="W255" s="8"/>
      <c r="X255" s="8"/>
      <c r="Y255" s="8"/>
      <c r="Z255" s="8"/>
      <c r="AA255" s="9"/>
      <c r="AB255" s="3"/>
      <c r="AD255" s="32" t="s">
        <v>653</v>
      </c>
      <c r="AE255" s="36"/>
      <c r="AF255" s="36"/>
      <c r="AG255" s="78"/>
      <c r="AH255" s="49"/>
      <c r="AI255" s="32"/>
      <c r="AJ255" s="32"/>
      <c r="AK255" s="78"/>
      <c r="AL255" s="49"/>
      <c r="AM255" s="32"/>
      <c r="AN255" s="32"/>
      <c r="AO255" s="76"/>
      <c r="AP255" s="46" t="s">
        <v>47</v>
      </c>
      <c r="AQ255" s="36"/>
      <c r="AR255" s="36"/>
      <c r="AS255" s="76"/>
      <c r="AT255" s="87"/>
      <c r="AU255" s="87"/>
      <c r="AV255" s="87"/>
      <c r="AW255" s="87"/>
      <c r="AX255" s="56"/>
      <c r="AY255" s="56"/>
      <c r="AZ255" s="56"/>
      <c r="BA255" s="87"/>
      <c r="BB255" s="56"/>
      <c r="BC255" s="56"/>
      <c r="BD255" s="34"/>
      <c r="BE255" s="34"/>
      <c r="BF255" s="34"/>
      <c r="BG255" s="35"/>
      <c r="BH255" s="35"/>
      <c r="BI255" s="35"/>
      <c r="BJ255" s="35"/>
      <c r="BK255" s="35"/>
      <c r="BL255" s="35"/>
    </row>
    <row r="256" spans="1:64" ht="11.25" customHeight="1">
      <c r="A256" s="8"/>
      <c r="B256" s="8"/>
      <c r="C256" s="8"/>
      <c r="D256" s="8"/>
      <c r="E256" s="8"/>
      <c r="F256" s="8"/>
      <c r="G256" s="31"/>
      <c r="H256" s="8"/>
      <c r="I256" s="8"/>
      <c r="J256" s="8"/>
      <c r="K256" s="8"/>
      <c r="L256" s="8"/>
      <c r="M256" s="8"/>
      <c r="N256" s="8"/>
      <c r="O256" s="8"/>
      <c r="P256" s="8"/>
      <c r="R256" s="8"/>
      <c r="S256" s="8"/>
      <c r="T256" s="8"/>
      <c r="U256" s="8"/>
      <c r="V256" s="8"/>
      <c r="W256" s="8"/>
      <c r="X256" s="8"/>
      <c r="Y256" s="8"/>
      <c r="Z256" s="8"/>
      <c r="AA256" s="9"/>
      <c r="AB256" s="3"/>
      <c r="AD256" s="32" t="s">
        <v>62</v>
      </c>
      <c r="AE256" s="36"/>
      <c r="AF256" s="36"/>
      <c r="AG256" s="78"/>
      <c r="AH256" s="49"/>
      <c r="AI256" s="32"/>
      <c r="AJ256" s="32"/>
      <c r="AK256" s="78"/>
      <c r="AL256" s="49"/>
      <c r="AM256" s="32"/>
      <c r="AN256" s="32"/>
      <c r="AO256" s="76"/>
      <c r="AP256" s="46" t="s">
        <v>49</v>
      </c>
      <c r="AQ256" s="36"/>
      <c r="AR256" s="36"/>
      <c r="AS256" s="76"/>
      <c r="AT256" s="87"/>
      <c r="AU256" s="87"/>
      <c r="AV256" s="87"/>
      <c r="AW256" s="87"/>
      <c r="AX256" s="56"/>
      <c r="AY256" s="56"/>
      <c r="AZ256" s="56"/>
      <c r="BA256" s="87"/>
      <c r="BB256" s="56"/>
      <c r="BC256" s="56"/>
      <c r="BD256" s="34"/>
      <c r="BE256" s="34"/>
      <c r="BF256" s="34"/>
      <c r="BG256" s="35"/>
      <c r="BH256" s="35"/>
      <c r="BI256" s="35"/>
      <c r="BJ256" s="35"/>
      <c r="BK256" s="35"/>
      <c r="BL256" s="35"/>
    </row>
    <row r="257" spans="1:64" ht="11.25" customHeight="1">
      <c r="A257" s="8"/>
      <c r="B257" s="8"/>
      <c r="C257" s="8"/>
      <c r="D257" s="8"/>
      <c r="E257" s="8"/>
      <c r="F257" s="8"/>
      <c r="G257" s="31"/>
      <c r="H257" s="8"/>
      <c r="I257" s="8"/>
      <c r="J257" s="8"/>
      <c r="K257" s="8"/>
      <c r="L257" s="8"/>
      <c r="M257" s="8"/>
      <c r="N257" s="8"/>
      <c r="O257" s="8"/>
      <c r="P257" s="8"/>
      <c r="R257" s="8"/>
      <c r="S257" s="8"/>
      <c r="T257" s="8"/>
      <c r="U257" s="8"/>
      <c r="V257" s="8"/>
      <c r="W257" s="8"/>
      <c r="X257" s="8"/>
      <c r="Y257" s="8"/>
      <c r="Z257" s="8"/>
      <c r="AA257" s="9"/>
      <c r="AB257" s="3"/>
      <c r="AD257" s="32" t="s">
        <v>63</v>
      </c>
      <c r="AE257" s="36"/>
      <c r="AF257" s="36"/>
      <c r="AG257" s="78"/>
      <c r="AH257" s="49"/>
      <c r="AI257" s="32"/>
      <c r="AJ257" s="32"/>
      <c r="AK257" s="78"/>
      <c r="AL257" s="49"/>
      <c r="AM257" s="32"/>
      <c r="AN257" s="32"/>
      <c r="AO257" s="76"/>
      <c r="AP257" s="46" t="s">
        <v>51</v>
      </c>
      <c r="AQ257" s="36"/>
      <c r="AR257" s="36"/>
      <c r="AS257" s="76"/>
      <c r="AT257" s="87"/>
      <c r="AU257" s="87"/>
      <c r="AV257" s="87"/>
      <c r="AW257" s="87"/>
      <c r="AX257" s="56"/>
      <c r="AY257" s="56"/>
      <c r="AZ257" s="56"/>
      <c r="BA257" s="87"/>
      <c r="BB257" s="56"/>
      <c r="BC257" s="56"/>
      <c r="BD257" s="34"/>
      <c r="BE257" s="34"/>
      <c r="BF257" s="34"/>
      <c r="BG257" s="35"/>
      <c r="BH257" s="35"/>
      <c r="BI257" s="35"/>
      <c r="BJ257" s="35"/>
      <c r="BK257" s="35"/>
      <c r="BL257" s="35"/>
    </row>
    <row r="258" spans="1:64" ht="11.25" customHeight="1">
      <c r="A258" s="8"/>
      <c r="B258" s="8"/>
      <c r="C258" s="8"/>
      <c r="D258" s="8"/>
      <c r="E258" s="8"/>
      <c r="F258" s="8"/>
      <c r="G258" s="31"/>
      <c r="H258" s="8"/>
      <c r="I258" s="8"/>
      <c r="J258" s="8"/>
      <c r="K258" s="8"/>
      <c r="L258" s="8"/>
      <c r="M258" s="8"/>
      <c r="N258" s="8"/>
      <c r="O258" s="8"/>
      <c r="P258" s="8"/>
      <c r="R258" s="8"/>
      <c r="S258" s="8"/>
      <c r="T258" s="8"/>
      <c r="U258" s="8"/>
      <c r="V258" s="8"/>
      <c r="W258" s="8"/>
      <c r="X258" s="8"/>
      <c r="Y258" s="8"/>
      <c r="Z258" s="8"/>
      <c r="AA258" s="9"/>
      <c r="AB258" s="3"/>
      <c r="AD258" s="32" t="s">
        <v>368</v>
      </c>
      <c r="AE258" s="36"/>
      <c r="AF258" s="36"/>
      <c r="AG258" s="78"/>
      <c r="AH258" s="32"/>
      <c r="AI258" s="32"/>
      <c r="AJ258" s="32"/>
      <c r="AK258" s="78"/>
      <c r="AL258" s="49"/>
      <c r="AM258" s="32"/>
      <c r="AN258" s="32"/>
      <c r="AO258" s="79"/>
      <c r="AP258" s="46" t="s">
        <v>48</v>
      </c>
      <c r="AQ258" s="36"/>
      <c r="AR258" s="36"/>
      <c r="AS258" s="79"/>
      <c r="AT258" s="87"/>
      <c r="AU258" s="87"/>
      <c r="AV258" s="87"/>
      <c r="AW258" s="87"/>
      <c r="AX258" s="56"/>
      <c r="AY258" s="56"/>
      <c r="AZ258" s="56"/>
      <c r="BA258" s="87"/>
      <c r="BB258" s="56"/>
      <c r="BC258" s="56"/>
      <c r="BD258" s="34"/>
      <c r="BE258" s="34"/>
      <c r="BF258" s="34"/>
      <c r="BG258" s="35"/>
      <c r="BH258" s="35"/>
      <c r="BI258" s="35"/>
      <c r="BJ258" s="35"/>
      <c r="BK258" s="35"/>
      <c r="BL258" s="35"/>
    </row>
    <row r="259" spans="1:64" ht="11.25" customHeight="1">
      <c r="A259" s="8"/>
      <c r="B259" s="8"/>
      <c r="C259" s="8"/>
      <c r="D259" s="8"/>
      <c r="E259" s="8"/>
      <c r="F259" s="8"/>
      <c r="G259" s="31"/>
      <c r="H259" s="8"/>
      <c r="I259" s="8"/>
      <c r="J259" s="8"/>
      <c r="K259" s="8"/>
      <c r="L259" s="8"/>
      <c r="M259" s="8"/>
      <c r="N259" s="8"/>
      <c r="O259" s="8"/>
      <c r="P259" s="8"/>
      <c r="R259" s="8"/>
      <c r="S259" s="8"/>
      <c r="T259" s="8"/>
      <c r="U259" s="8"/>
      <c r="V259" s="8"/>
      <c r="W259" s="8"/>
      <c r="X259" s="8"/>
      <c r="Y259" s="8"/>
      <c r="Z259" s="8"/>
      <c r="AA259" s="9"/>
      <c r="AB259" s="3"/>
      <c r="AD259" s="32" t="s">
        <v>64</v>
      </c>
      <c r="AE259" s="36"/>
      <c r="AF259" s="36"/>
      <c r="AG259" s="78"/>
      <c r="AH259" s="32"/>
      <c r="AI259" s="34"/>
      <c r="AJ259" s="34"/>
      <c r="AK259" s="78"/>
      <c r="AL259" s="32"/>
      <c r="AM259" s="34"/>
      <c r="AN259" s="34"/>
      <c r="AO259" s="79"/>
      <c r="AP259" s="46" t="s">
        <v>50</v>
      </c>
      <c r="AQ259" s="36"/>
      <c r="AR259" s="36"/>
      <c r="AS259" s="79"/>
      <c r="AT259" s="87"/>
      <c r="AU259" s="87"/>
      <c r="AV259" s="87"/>
      <c r="AW259" s="87"/>
      <c r="AX259" s="56"/>
      <c r="AY259" s="56"/>
      <c r="AZ259" s="56"/>
      <c r="BA259" s="87"/>
      <c r="BB259" s="56"/>
      <c r="BC259" s="56"/>
      <c r="BD259" s="34"/>
      <c r="BE259" s="34"/>
      <c r="BF259" s="34"/>
      <c r="BG259" s="35"/>
      <c r="BH259" s="35"/>
      <c r="BI259" s="35"/>
      <c r="BJ259" s="35"/>
      <c r="BK259" s="35"/>
      <c r="BL259" s="35"/>
    </row>
    <row r="260" spans="1:64" ht="11.25" customHeight="1">
      <c r="A260" s="8"/>
      <c r="B260" s="8"/>
      <c r="C260" s="8"/>
      <c r="D260" s="8"/>
      <c r="E260" s="8"/>
      <c r="F260" s="8"/>
      <c r="G260" s="31"/>
      <c r="H260" s="8"/>
      <c r="I260" s="8"/>
      <c r="J260" s="8"/>
      <c r="K260" s="8"/>
      <c r="L260" s="8"/>
      <c r="M260" s="8"/>
      <c r="N260" s="8"/>
      <c r="O260" s="8"/>
      <c r="P260" s="8"/>
      <c r="R260" s="8"/>
      <c r="S260" s="8"/>
      <c r="T260" s="8"/>
      <c r="U260" s="8"/>
      <c r="V260" s="8"/>
      <c r="W260" s="8"/>
      <c r="X260" s="8"/>
      <c r="Y260" s="8"/>
      <c r="Z260" s="8"/>
      <c r="AA260" s="9"/>
      <c r="AB260" s="17"/>
      <c r="AD260" s="32" t="s">
        <v>65</v>
      </c>
      <c r="AE260" s="36"/>
      <c r="AF260" s="36"/>
      <c r="AG260" s="78"/>
      <c r="AH260" s="32"/>
      <c r="AI260" s="34"/>
      <c r="AJ260" s="34"/>
      <c r="AK260" s="78"/>
      <c r="AL260" s="32"/>
      <c r="AM260" s="34"/>
      <c r="AN260" s="34"/>
      <c r="AO260" s="76"/>
      <c r="AP260" s="46" t="s">
        <v>52</v>
      </c>
      <c r="AQ260" s="36"/>
      <c r="AR260" s="36"/>
      <c r="AS260" s="76"/>
      <c r="AT260" s="87"/>
      <c r="AU260" s="87"/>
      <c r="AV260" s="87"/>
      <c r="AW260" s="87"/>
      <c r="AX260" s="56"/>
      <c r="AY260" s="56"/>
      <c r="AZ260" s="56"/>
      <c r="BA260" s="87"/>
      <c r="BB260" s="56"/>
      <c r="BC260" s="56"/>
      <c r="BD260" s="34"/>
      <c r="BE260" s="34"/>
      <c r="BF260" s="34"/>
      <c r="BG260" s="35"/>
      <c r="BH260" s="35"/>
      <c r="BI260" s="35"/>
      <c r="BJ260" s="35"/>
      <c r="BK260" s="35"/>
      <c r="BL260" s="35"/>
    </row>
    <row r="261" spans="1:64" ht="11.25" customHeight="1">
      <c r="A261" s="8"/>
      <c r="B261" s="8"/>
      <c r="C261" s="8"/>
      <c r="D261" s="8"/>
      <c r="E261" s="8"/>
      <c r="F261" s="8"/>
      <c r="G261" s="31"/>
      <c r="H261" s="8"/>
      <c r="I261" s="8"/>
      <c r="J261" s="8"/>
      <c r="K261" s="8"/>
      <c r="L261" s="8"/>
      <c r="M261" s="8"/>
      <c r="N261" s="8"/>
      <c r="O261" s="8"/>
      <c r="P261" s="8"/>
      <c r="R261" s="8"/>
      <c r="S261" s="8"/>
      <c r="T261" s="8"/>
      <c r="U261" s="8"/>
      <c r="V261" s="8"/>
      <c r="W261" s="8"/>
      <c r="X261" s="8"/>
      <c r="Y261" s="8"/>
      <c r="Z261" s="8"/>
      <c r="AA261" s="9"/>
      <c r="AB261" s="17"/>
      <c r="AD261" s="49"/>
      <c r="AE261" s="49"/>
      <c r="AF261" s="49"/>
      <c r="AG261" s="78"/>
      <c r="AH261" s="32"/>
      <c r="AI261" s="32"/>
      <c r="AJ261" s="32"/>
      <c r="AK261" s="78"/>
      <c r="AL261" s="32"/>
      <c r="AM261" s="32"/>
      <c r="AN261" s="32"/>
      <c r="AO261" s="76"/>
      <c r="AP261" s="46" t="s">
        <v>53</v>
      </c>
      <c r="AQ261" s="36"/>
      <c r="AR261" s="36"/>
      <c r="AS261" s="76"/>
      <c r="AT261" s="87"/>
      <c r="AU261" s="87"/>
      <c r="AV261" s="87"/>
      <c r="AW261" s="87"/>
      <c r="AX261" s="56"/>
      <c r="AY261" s="56"/>
      <c r="AZ261" s="56"/>
      <c r="BA261" s="87"/>
      <c r="BB261" s="56"/>
      <c r="BC261" s="56"/>
      <c r="BD261" s="34"/>
      <c r="BE261" s="34"/>
      <c r="BF261" s="34"/>
      <c r="BG261" s="35"/>
      <c r="BH261" s="35"/>
      <c r="BI261" s="35"/>
      <c r="BJ261" s="35"/>
      <c r="BK261" s="35"/>
      <c r="BL261" s="35"/>
    </row>
    <row r="262" spans="1:59" ht="11.25" customHeight="1">
      <c r="A262" s="8"/>
      <c r="B262" s="8"/>
      <c r="C262" s="8"/>
      <c r="D262" s="8"/>
      <c r="E262" s="8"/>
      <c r="F262" s="8"/>
      <c r="G262" s="31"/>
      <c r="H262" s="8"/>
      <c r="I262" s="8"/>
      <c r="J262" s="8"/>
      <c r="K262" s="8"/>
      <c r="L262" s="8"/>
      <c r="M262" s="8"/>
      <c r="N262" s="8"/>
      <c r="O262" s="8"/>
      <c r="P262" s="8"/>
      <c r="R262" s="8"/>
      <c r="S262" s="8"/>
      <c r="T262" s="8"/>
      <c r="U262" s="8"/>
      <c r="V262" s="8"/>
      <c r="W262" s="8"/>
      <c r="X262" s="8"/>
      <c r="Y262" s="8"/>
      <c r="Z262" s="8"/>
      <c r="AA262" s="9"/>
      <c r="AB262" s="17"/>
      <c r="AD262" s="49"/>
      <c r="AE262" s="49"/>
      <c r="AF262" s="49"/>
      <c r="AG262" s="32"/>
      <c r="AH262" s="34"/>
      <c r="AI262" s="32"/>
      <c r="AJ262" s="32"/>
      <c r="AK262" s="32"/>
      <c r="AL262" s="32"/>
      <c r="AM262" s="32"/>
      <c r="AN262" s="32"/>
      <c r="AO262" s="34"/>
      <c r="AP262" s="34" t="s">
        <v>368</v>
      </c>
      <c r="AQ262" s="36"/>
      <c r="AR262" s="36"/>
      <c r="AS262" s="56"/>
      <c r="AT262" s="56"/>
      <c r="AU262" s="56"/>
      <c r="AV262" s="56"/>
      <c r="AW262" s="56"/>
      <c r="AX262" s="34"/>
      <c r="AY262" s="34"/>
      <c r="AZ262" s="34"/>
      <c r="BA262" s="34"/>
      <c r="BB262" s="35"/>
      <c r="BC262" s="35"/>
      <c r="BD262" s="35"/>
      <c r="BE262" s="35"/>
      <c r="BF262" s="35"/>
      <c r="BG262" s="35"/>
    </row>
    <row r="263" spans="1:59" ht="11.25" customHeight="1">
      <c r="A263" s="8"/>
      <c r="B263" s="8"/>
      <c r="C263" s="8"/>
      <c r="D263" s="8"/>
      <c r="E263" s="8"/>
      <c r="F263" s="8"/>
      <c r="G263" s="31"/>
      <c r="H263" s="8"/>
      <c r="I263" s="8"/>
      <c r="J263" s="8"/>
      <c r="K263" s="8"/>
      <c r="L263" s="8"/>
      <c r="M263" s="8"/>
      <c r="N263" s="8"/>
      <c r="O263" s="8"/>
      <c r="P263" s="8"/>
      <c r="R263" s="8"/>
      <c r="S263" s="8"/>
      <c r="T263" s="8"/>
      <c r="U263" s="8"/>
      <c r="V263" s="8"/>
      <c r="W263" s="8"/>
      <c r="X263" s="8"/>
      <c r="Y263" s="8"/>
      <c r="Z263" s="8"/>
      <c r="AA263" s="9"/>
      <c r="AB263" s="17"/>
      <c r="AD263" s="49"/>
      <c r="AE263" s="49"/>
      <c r="AF263" s="49"/>
      <c r="AG263" s="32"/>
      <c r="AH263" s="34"/>
      <c r="AI263" s="34"/>
      <c r="AJ263" s="34"/>
      <c r="AK263" s="32"/>
      <c r="AL263" s="34"/>
      <c r="AM263" s="34"/>
      <c r="AN263" s="34"/>
      <c r="AO263" s="34"/>
      <c r="AP263" s="46" t="s">
        <v>54</v>
      </c>
      <c r="AQ263" s="36"/>
      <c r="AR263" s="36"/>
      <c r="AS263" s="56"/>
      <c r="AT263" s="56"/>
      <c r="AU263" s="56"/>
      <c r="AV263" s="56"/>
      <c r="AW263" s="56"/>
      <c r="AX263" s="34"/>
      <c r="AY263" s="34"/>
      <c r="AZ263" s="34"/>
      <c r="BA263" s="34"/>
      <c r="BB263" s="35"/>
      <c r="BC263" s="35"/>
      <c r="BD263" s="35"/>
      <c r="BE263" s="35"/>
      <c r="BF263" s="35"/>
      <c r="BG263" s="35"/>
    </row>
    <row r="264" spans="1:59" ht="11.25" customHeight="1">
      <c r="A264" s="8"/>
      <c r="B264" s="8"/>
      <c r="C264" s="8"/>
      <c r="D264" s="8"/>
      <c r="E264" s="8"/>
      <c r="F264" s="8"/>
      <c r="G264" s="31"/>
      <c r="H264" s="8"/>
      <c r="I264" s="8"/>
      <c r="J264" s="8"/>
      <c r="K264" s="8"/>
      <c r="L264" s="8"/>
      <c r="M264" s="8"/>
      <c r="N264" s="8"/>
      <c r="O264" s="8"/>
      <c r="P264" s="8"/>
      <c r="R264" s="8"/>
      <c r="S264" s="8"/>
      <c r="T264" s="8"/>
      <c r="U264" s="8"/>
      <c r="V264" s="8"/>
      <c r="W264" s="8"/>
      <c r="X264" s="8"/>
      <c r="Y264" s="8"/>
      <c r="Z264" s="8"/>
      <c r="AA264" s="9"/>
      <c r="AB264" s="17"/>
      <c r="AD264" s="49"/>
      <c r="AE264" s="49"/>
      <c r="AF264" s="49"/>
      <c r="AG264" s="56"/>
      <c r="AH264" s="56"/>
      <c r="AI264" s="34"/>
      <c r="AJ264" s="34"/>
      <c r="AK264" s="56"/>
      <c r="AL264" s="34"/>
      <c r="AM264" s="34"/>
      <c r="AN264" s="34"/>
      <c r="AO264" s="56"/>
      <c r="AP264" s="46" t="s">
        <v>56</v>
      </c>
      <c r="AQ264" s="36"/>
      <c r="AR264" s="36"/>
      <c r="AS264" s="56"/>
      <c r="AT264" s="56"/>
      <c r="AU264" s="56"/>
      <c r="AV264" s="56"/>
      <c r="AW264" s="34"/>
      <c r="AX264" s="34"/>
      <c r="AY264" s="34"/>
      <c r="AZ264" s="34"/>
      <c r="BA264" s="34"/>
      <c r="BB264" s="35"/>
      <c r="BC264" s="35"/>
      <c r="BD264" s="35"/>
      <c r="BE264" s="35"/>
      <c r="BF264" s="35"/>
      <c r="BG264" s="35"/>
    </row>
    <row r="265" spans="1:59" ht="11.25" customHeight="1">
      <c r="A265" s="8"/>
      <c r="B265" s="8"/>
      <c r="C265" s="8"/>
      <c r="D265" s="8"/>
      <c r="E265" s="8"/>
      <c r="F265" s="8"/>
      <c r="G265" s="31"/>
      <c r="H265" s="8"/>
      <c r="I265" s="8"/>
      <c r="J265" s="8"/>
      <c r="K265" s="8"/>
      <c r="L265" s="8"/>
      <c r="M265" s="8"/>
      <c r="N265" s="8"/>
      <c r="O265" s="8"/>
      <c r="P265" s="8"/>
      <c r="R265" s="8"/>
      <c r="S265" s="8"/>
      <c r="T265" s="8"/>
      <c r="U265" s="8"/>
      <c r="V265" s="8"/>
      <c r="W265" s="8"/>
      <c r="X265" s="8"/>
      <c r="Y265" s="8"/>
      <c r="Z265" s="8"/>
      <c r="AA265" s="9"/>
      <c r="AB265" s="17"/>
      <c r="AD265" s="49"/>
      <c r="AE265" s="49"/>
      <c r="AF265" s="49"/>
      <c r="AG265" s="56"/>
      <c r="AH265" s="56"/>
      <c r="AI265" s="56"/>
      <c r="AJ265" s="56"/>
      <c r="AK265" s="56"/>
      <c r="AL265" s="56"/>
      <c r="AM265" s="56"/>
      <c r="AN265" s="56"/>
      <c r="AO265" s="56"/>
      <c r="AP265" s="46" t="s">
        <v>58</v>
      </c>
      <c r="AQ265" s="36"/>
      <c r="AR265" s="36"/>
      <c r="AS265" s="56"/>
      <c r="AT265" s="56"/>
      <c r="AU265" s="56"/>
      <c r="AV265" s="56"/>
      <c r="AW265" s="34"/>
      <c r="AX265" s="34"/>
      <c r="AY265" s="34"/>
      <c r="AZ265" s="34"/>
      <c r="BA265" s="34"/>
      <c r="BB265" s="35"/>
      <c r="BC265" s="35"/>
      <c r="BD265" s="35"/>
      <c r="BE265" s="35"/>
      <c r="BF265" s="35"/>
      <c r="BG265" s="35"/>
    </row>
    <row r="266" spans="1:59" ht="11.25" customHeight="1">
      <c r="A266" s="8"/>
      <c r="B266" s="8"/>
      <c r="C266" s="8"/>
      <c r="D266" s="8"/>
      <c r="E266" s="8"/>
      <c r="F266" s="8"/>
      <c r="G266" s="31"/>
      <c r="H266" s="8"/>
      <c r="I266" s="8"/>
      <c r="J266" s="8"/>
      <c r="K266" s="8"/>
      <c r="L266" s="8"/>
      <c r="M266" s="8"/>
      <c r="N266" s="8"/>
      <c r="O266" s="8"/>
      <c r="P266" s="8"/>
      <c r="R266" s="8"/>
      <c r="S266" s="8"/>
      <c r="T266" s="8"/>
      <c r="U266" s="8"/>
      <c r="V266" s="8"/>
      <c r="W266" s="8"/>
      <c r="X266" s="8"/>
      <c r="Y266" s="8"/>
      <c r="Z266" s="8"/>
      <c r="AA266" s="9"/>
      <c r="AB266" s="17"/>
      <c r="AD266" s="49"/>
      <c r="AE266" s="49"/>
      <c r="AF266" s="49"/>
      <c r="AG266" s="56"/>
      <c r="AH266" s="56"/>
      <c r="AI266" s="56"/>
      <c r="AJ266" s="56"/>
      <c r="AK266" s="56"/>
      <c r="AL266" s="56"/>
      <c r="AM266" s="56"/>
      <c r="AN266" s="56"/>
      <c r="AO266" s="56"/>
      <c r="AP266" s="46" t="s">
        <v>60</v>
      </c>
      <c r="AQ266" s="36"/>
      <c r="AR266" s="3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7"/>
      <c r="BC266" s="57"/>
      <c r="BD266" s="57"/>
      <c r="BE266" s="57"/>
      <c r="BF266" s="57"/>
      <c r="BG266" s="57"/>
    </row>
    <row r="267" spans="1:59" ht="11.25" customHeight="1">
      <c r="A267" s="8"/>
      <c r="B267" s="8"/>
      <c r="C267" s="8"/>
      <c r="D267" s="8"/>
      <c r="E267" s="8"/>
      <c r="F267" s="8"/>
      <c r="G267" s="31"/>
      <c r="H267" s="8"/>
      <c r="I267" s="8"/>
      <c r="J267" s="8"/>
      <c r="K267" s="8"/>
      <c r="L267" s="8"/>
      <c r="M267" s="8"/>
      <c r="N267" s="8"/>
      <c r="O267" s="8"/>
      <c r="P267" s="8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3"/>
      <c r="AD267" s="49"/>
      <c r="AE267" s="49"/>
      <c r="AF267" s="49"/>
      <c r="AG267" s="56"/>
      <c r="AH267" s="56"/>
      <c r="AI267" s="56"/>
      <c r="AJ267" s="56"/>
      <c r="AK267" s="56"/>
      <c r="AL267" s="56"/>
      <c r="AM267" s="56"/>
      <c r="AN267" s="56"/>
      <c r="AO267" s="56"/>
      <c r="AP267" s="46" t="s">
        <v>55</v>
      </c>
      <c r="AQ267" s="36"/>
      <c r="AR267" s="3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7"/>
      <c r="BC267" s="57"/>
      <c r="BD267" s="57"/>
      <c r="BE267" s="57"/>
      <c r="BF267" s="57"/>
      <c r="BG267" s="57"/>
    </row>
    <row r="268" spans="1:59" ht="11.25" customHeight="1">
      <c r="A268" s="8"/>
      <c r="B268" s="8"/>
      <c r="C268" s="8"/>
      <c r="D268" s="8"/>
      <c r="E268" s="8"/>
      <c r="F268" s="8"/>
      <c r="G268" s="31"/>
      <c r="H268" s="8"/>
      <c r="I268" s="8"/>
      <c r="J268" s="8"/>
      <c r="K268" s="8"/>
      <c r="L268" s="8"/>
      <c r="M268" s="8"/>
      <c r="N268" s="8"/>
      <c r="O268" s="8"/>
      <c r="P268" s="8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3"/>
      <c r="AD268" s="49"/>
      <c r="AE268" s="49"/>
      <c r="AF268" s="49"/>
      <c r="AG268" s="56"/>
      <c r="AH268" s="56"/>
      <c r="AI268" s="56"/>
      <c r="AJ268" s="56"/>
      <c r="AK268" s="56"/>
      <c r="AL268" s="56"/>
      <c r="AM268" s="56"/>
      <c r="AN268" s="56"/>
      <c r="AO268" s="56"/>
      <c r="AP268" s="46" t="s">
        <v>57</v>
      </c>
      <c r="AQ268" s="36"/>
      <c r="AR268" s="3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7"/>
      <c r="BC268" s="57"/>
      <c r="BD268" s="57"/>
      <c r="BE268" s="57"/>
      <c r="BF268" s="57"/>
      <c r="BG268" s="57"/>
    </row>
    <row r="269" spans="1:59" ht="11.25" customHeight="1">
      <c r="A269" s="8"/>
      <c r="B269" s="8"/>
      <c r="C269" s="8"/>
      <c r="D269" s="8"/>
      <c r="E269" s="8"/>
      <c r="F269" s="8"/>
      <c r="G269" s="31"/>
      <c r="H269" s="8"/>
      <c r="I269" s="8"/>
      <c r="J269" s="8"/>
      <c r="K269" s="8"/>
      <c r="L269" s="8"/>
      <c r="M269" s="8"/>
      <c r="N269" s="8"/>
      <c r="O269" s="8"/>
      <c r="P269" s="8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3"/>
      <c r="AD269" s="49"/>
      <c r="AE269" s="49"/>
      <c r="AF269" s="49"/>
      <c r="AG269" s="56"/>
      <c r="AH269" s="56"/>
      <c r="AI269" s="56"/>
      <c r="AJ269" s="56"/>
      <c r="AK269" s="56"/>
      <c r="AL269" s="56"/>
      <c r="AM269" s="56"/>
      <c r="AN269" s="56"/>
      <c r="AO269" s="56"/>
      <c r="AP269" s="46" t="s">
        <v>59</v>
      </c>
      <c r="AQ269" s="34"/>
      <c r="AR269" s="34"/>
      <c r="AS269" s="56"/>
      <c r="AT269" s="56"/>
      <c r="AU269" s="56"/>
      <c r="AV269" s="56"/>
      <c r="AW269" s="56"/>
      <c r="AX269" s="56"/>
      <c r="AY269" s="56"/>
      <c r="AZ269" s="56"/>
      <c r="BA269" s="56"/>
      <c r="BB269" s="57"/>
      <c r="BC269" s="57"/>
      <c r="BD269" s="57"/>
      <c r="BE269" s="57"/>
      <c r="BF269" s="57"/>
      <c r="BG269" s="57"/>
    </row>
    <row r="270" spans="1:59" ht="11.25" customHeight="1">
      <c r="A270" s="8"/>
      <c r="B270" s="8"/>
      <c r="C270" s="8"/>
      <c r="D270" s="8"/>
      <c r="E270" s="8"/>
      <c r="F270" s="8"/>
      <c r="G270" s="31"/>
      <c r="H270" s="8"/>
      <c r="I270" s="8"/>
      <c r="J270" s="8"/>
      <c r="K270" s="8"/>
      <c r="L270" s="8"/>
      <c r="M270" s="8"/>
      <c r="N270" s="8"/>
      <c r="O270" s="8"/>
      <c r="P270" s="8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3"/>
      <c r="AD270" s="49"/>
      <c r="AE270" s="49"/>
      <c r="AF270" s="49"/>
      <c r="AG270" s="56"/>
      <c r="AH270" s="56"/>
      <c r="AI270" s="56"/>
      <c r="AJ270" s="56"/>
      <c r="AK270" s="56"/>
      <c r="AL270" s="56"/>
      <c r="AM270" s="56"/>
      <c r="AN270" s="56"/>
      <c r="AO270" s="56"/>
      <c r="AP270" s="46" t="s">
        <v>61</v>
      </c>
      <c r="AQ270" s="34"/>
      <c r="AR270" s="34"/>
      <c r="AS270" s="56"/>
      <c r="AT270" s="56"/>
      <c r="AU270" s="56"/>
      <c r="AV270" s="56"/>
      <c r="AW270" s="56"/>
      <c r="AX270" s="56"/>
      <c r="AY270" s="56"/>
      <c r="AZ270" s="56"/>
      <c r="BA270" s="56"/>
      <c r="BB270" s="57"/>
      <c r="BC270" s="57"/>
      <c r="BD270" s="57"/>
      <c r="BE270" s="57"/>
      <c r="BF270" s="57"/>
      <c r="BG270" s="57"/>
    </row>
    <row r="271" spans="1:59" ht="11.25" customHeight="1">
      <c r="A271" s="8"/>
      <c r="B271" s="8"/>
      <c r="C271" s="8"/>
      <c r="D271" s="8"/>
      <c r="E271" s="8"/>
      <c r="F271" s="8"/>
      <c r="G271" s="31"/>
      <c r="H271" s="8"/>
      <c r="I271" s="8"/>
      <c r="J271" s="8"/>
      <c r="K271" s="8"/>
      <c r="L271" s="8"/>
      <c r="M271" s="8"/>
      <c r="N271" s="8"/>
      <c r="O271" s="8"/>
      <c r="P271" s="8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3"/>
      <c r="AD271" s="49"/>
      <c r="AE271" s="49"/>
      <c r="AF271" s="49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7"/>
      <c r="BC271" s="57"/>
      <c r="BD271" s="57"/>
      <c r="BE271" s="57"/>
      <c r="BF271" s="57"/>
      <c r="BG271" s="57"/>
    </row>
    <row r="272" spans="1:59" ht="11.25" customHeight="1">
      <c r="A272" s="8"/>
      <c r="B272" s="8"/>
      <c r="C272" s="8"/>
      <c r="D272" s="8"/>
      <c r="E272" s="8"/>
      <c r="F272" s="8"/>
      <c r="G272" s="31"/>
      <c r="H272" s="8"/>
      <c r="I272" s="8"/>
      <c r="J272" s="8"/>
      <c r="K272" s="8"/>
      <c r="L272" s="8"/>
      <c r="M272" s="8"/>
      <c r="N272" s="8"/>
      <c r="O272" s="8"/>
      <c r="P272" s="8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3"/>
      <c r="AD272" s="49"/>
      <c r="AE272" s="49"/>
      <c r="AF272" s="49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7"/>
      <c r="BC272" s="57"/>
      <c r="BD272" s="57"/>
      <c r="BE272" s="57"/>
      <c r="BF272" s="57"/>
      <c r="BG272" s="57"/>
    </row>
    <row r="273" spans="1:59" ht="11.25" customHeight="1">
      <c r="A273" s="8"/>
      <c r="B273" s="8"/>
      <c r="C273" s="8"/>
      <c r="D273" s="8"/>
      <c r="E273" s="8"/>
      <c r="F273" s="8"/>
      <c r="G273" s="31"/>
      <c r="H273" s="8"/>
      <c r="I273" s="8"/>
      <c r="J273" s="8"/>
      <c r="K273" s="8"/>
      <c r="L273" s="8"/>
      <c r="M273" s="8"/>
      <c r="N273" s="8"/>
      <c r="O273" s="8"/>
      <c r="P273" s="8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3"/>
      <c r="AD273" s="49"/>
      <c r="AE273" s="49"/>
      <c r="AF273" s="49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7"/>
      <c r="BC273" s="57"/>
      <c r="BD273" s="57"/>
      <c r="BE273" s="57"/>
      <c r="BF273" s="57"/>
      <c r="BG273" s="57"/>
    </row>
    <row r="274" spans="1:59" ht="11.25" customHeight="1">
      <c r="A274" s="8"/>
      <c r="B274" s="8"/>
      <c r="C274" s="8"/>
      <c r="D274" s="8"/>
      <c r="E274" s="8"/>
      <c r="F274" s="8"/>
      <c r="G274" s="31"/>
      <c r="H274" s="8"/>
      <c r="I274" s="8"/>
      <c r="J274" s="8"/>
      <c r="K274" s="8"/>
      <c r="L274" s="8"/>
      <c r="M274" s="8"/>
      <c r="N274" s="8"/>
      <c r="O274" s="8"/>
      <c r="P274" s="8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3"/>
      <c r="AD274" s="49"/>
      <c r="AE274" s="49"/>
      <c r="AF274" s="49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7"/>
      <c r="BC274" s="57"/>
      <c r="BD274" s="57"/>
      <c r="BE274" s="57"/>
      <c r="BF274" s="57"/>
      <c r="BG274" s="57"/>
    </row>
    <row r="275" spans="1:59" ht="11.25" customHeight="1">
      <c r="A275" s="8"/>
      <c r="B275" s="8"/>
      <c r="C275" s="8"/>
      <c r="D275" s="8"/>
      <c r="E275" s="8"/>
      <c r="F275" s="8"/>
      <c r="G275" s="31"/>
      <c r="H275" s="8"/>
      <c r="I275" s="8"/>
      <c r="J275" s="8"/>
      <c r="K275" s="8"/>
      <c r="L275" s="8"/>
      <c r="M275" s="8"/>
      <c r="N275" s="8"/>
      <c r="O275" s="8"/>
      <c r="P275" s="8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3"/>
      <c r="AD275" s="49"/>
      <c r="AE275" s="49"/>
      <c r="AF275" s="49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7"/>
      <c r="BC275" s="57"/>
      <c r="BD275" s="57"/>
      <c r="BE275" s="57"/>
      <c r="BF275" s="57"/>
      <c r="BG275" s="57"/>
    </row>
    <row r="276" spans="1:59" ht="11.25" customHeight="1">
      <c r="A276" s="8"/>
      <c r="B276" s="8"/>
      <c r="C276" s="8"/>
      <c r="D276" s="8"/>
      <c r="E276" s="8"/>
      <c r="F276" s="8"/>
      <c r="G276" s="31"/>
      <c r="H276" s="8"/>
      <c r="I276" s="8"/>
      <c r="J276" s="8"/>
      <c r="K276" s="8"/>
      <c r="L276" s="8"/>
      <c r="M276" s="8"/>
      <c r="N276" s="8"/>
      <c r="O276" s="8"/>
      <c r="P276" s="8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3"/>
      <c r="AD276" s="49"/>
      <c r="AE276" s="49"/>
      <c r="AF276" s="49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7"/>
      <c r="BC276" s="57"/>
      <c r="BD276" s="57"/>
      <c r="BE276" s="57"/>
      <c r="BF276" s="57"/>
      <c r="BG276" s="57"/>
    </row>
    <row r="277" spans="1:59" ht="11.25" customHeight="1">
      <c r="A277" s="8"/>
      <c r="B277" s="8"/>
      <c r="C277" s="8"/>
      <c r="D277" s="8"/>
      <c r="E277" s="8"/>
      <c r="F277" s="8"/>
      <c r="G277" s="31"/>
      <c r="H277" s="8"/>
      <c r="I277" s="8"/>
      <c r="J277" s="8"/>
      <c r="K277" s="8"/>
      <c r="L277" s="8"/>
      <c r="M277" s="8"/>
      <c r="N277" s="8"/>
      <c r="O277" s="8"/>
      <c r="P277" s="8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3"/>
      <c r="AD277" s="49"/>
      <c r="AE277" s="49"/>
      <c r="AF277" s="49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7"/>
      <c r="BC277" s="57"/>
      <c r="BD277" s="57"/>
      <c r="BE277" s="57"/>
      <c r="BF277" s="57"/>
      <c r="BG277" s="57"/>
    </row>
    <row r="278" spans="1:59" ht="11.25" customHeight="1">
      <c r="A278" s="8"/>
      <c r="B278" s="8"/>
      <c r="C278" s="8"/>
      <c r="D278" s="8"/>
      <c r="E278" s="8"/>
      <c r="F278" s="8"/>
      <c r="G278" s="31"/>
      <c r="H278" s="8"/>
      <c r="I278" s="8"/>
      <c r="J278" s="8"/>
      <c r="K278" s="8"/>
      <c r="L278" s="8"/>
      <c r="M278" s="8"/>
      <c r="N278" s="8"/>
      <c r="O278" s="8"/>
      <c r="P278" s="8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3"/>
      <c r="AD278" s="49"/>
      <c r="AE278" s="49"/>
      <c r="AF278" s="49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7"/>
      <c r="BC278" s="57"/>
      <c r="BD278" s="57"/>
      <c r="BE278" s="57"/>
      <c r="BF278" s="57"/>
      <c r="BG278" s="57"/>
    </row>
    <row r="279" spans="1:59" ht="11.25" customHeight="1">
      <c r="A279" s="8"/>
      <c r="B279" s="8"/>
      <c r="C279" s="8"/>
      <c r="D279" s="8"/>
      <c r="E279" s="8"/>
      <c r="F279" s="8"/>
      <c r="G279" s="31"/>
      <c r="H279" s="8"/>
      <c r="I279" s="8"/>
      <c r="J279" s="8"/>
      <c r="K279" s="8"/>
      <c r="L279" s="8"/>
      <c r="M279" s="8"/>
      <c r="N279" s="8"/>
      <c r="O279" s="8"/>
      <c r="P279" s="8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3"/>
      <c r="AD279" s="49"/>
      <c r="AE279" s="49"/>
      <c r="AF279" s="49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7"/>
      <c r="BC279" s="57"/>
      <c r="BD279" s="57"/>
      <c r="BE279" s="57"/>
      <c r="BF279" s="57"/>
      <c r="BG279" s="57"/>
    </row>
    <row r="280" spans="1:59" ht="11.25" customHeight="1">
      <c r="A280" s="8"/>
      <c r="B280" s="8"/>
      <c r="C280" s="8"/>
      <c r="D280" s="8"/>
      <c r="E280" s="8"/>
      <c r="F280" s="8"/>
      <c r="G280" s="31"/>
      <c r="H280" s="8"/>
      <c r="I280" s="8"/>
      <c r="J280" s="8"/>
      <c r="K280" s="8"/>
      <c r="L280" s="8"/>
      <c r="M280" s="8"/>
      <c r="N280" s="8"/>
      <c r="O280" s="8"/>
      <c r="P280" s="8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3"/>
      <c r="AD280" s="49"/>
      <c r="AE280" s="49"/>
      <c r="AF280" s="49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7"/>
      <c r="BC280" s="57"/>
      <c r="BD280" s="57"/>
      <c r="BE280" s="57"/>
      <c r="BF280" s="57"/>
      <c r="BG280" s="57"/>
    </row>
    <row r="281" spans="1:59" ht="11.25" customHeight="1">
      <c r="A281" s="8"/>
      <c r="B281" s="8"/>
      <c r="C281" s="8"/>
      <c r="D281" s="8"/>
      <c r="E281" s="8"/>
      <c r="F281" s="8"/>
      <c r="G281" s="31"/>
      <c r="H281" s="8"/>
      <c r="I281" s="8"/>
      <c r="J281" s="8"/>
      <c r="K281" s="8"/>
      <c r="L281" s="8"/>
      <c r="M281" s="8"/>
      <c r="N281" s="8"/>
      <c r="O281" s="8"/>
      <c r="P281" s="8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3"/>
      <c r="AD281" s="49"/>
      <c r="AE281" s="49"/>
      <c r="AF281" s="49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7"/>
      <c r="BC281" s="57"/>
      <c r="BD281" s="57"/>
      <c r="BE281" s="57"/>
      <c r="BF281" s="57"/>
      <c r="BG281" s="57"/>
    </row>
    <row r="282" spans="1:59" ht="11.25" customHeight="1">
      <c r="A282" s="8"/>
      <c r="B282" s="8"/>
      <c r="C282" s="8"/>
      <c r="D282" s="8"/>
      <c r="E282" s="8"/>
      <c r="F282" s="8"/>
      <c r="G282" s="31"/>
      <c r="H282" s="8"/>
      <c r="I282" s="8"/>
      <c r="J282" s="8"/>
      <c r="K282" s="8"/>
      <c r="L282" s="8"/>
      <c r="M282" s="8"/>
      <c r="N282" s="8"/>
      <c r="O282" s="8"/>
      <c r="P282" s="8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3"/>
      <c r="AD282" s="49"/>
      <c r="AE282" s="49"/>
      <c r="AF282" s="49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7"/>
      <c r="BC282" s="57"/>
      <c r="BD282" s="57"/>
      <c r="BE282" s="57"/>
      <c r="BF282" s="57"/>
      <c r="BG282" s="57"/>
    </row>
    <row r="283" spans="1:59" ht="11.25" customHeight="1">
      <c r="A283" s="8"/>
      <c r="B283" s="8"/>
      <c r="C283" s="8"/>
      <c r="D283" s="8"/>
      <c r="E283" s="8"/>
      <c r="F283" s="8"/>
      <c r="G283" s="31"/>
      <c r="H283" s="8"/>
      <c r="I283" s="8"/>
      <c r="J283" s="8"/>
      <c r="K283" s="8"/>
      <c r="L283" s="8"/>
      <c r="M283" s="8"/>
      <c r="N283" s="8"/>
      <c r="O283" s="8"/>
      <c r="P283" s="8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3"/>
      <c r="AD283" s="49"/>
      <c r="AE283" s="49"/>
      <c r="AF283" s="49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7"/>
      <c r="BC283" s="57"/>
      <c r="BD283" s="57"/>
      <c r="BE283" s="57"/>
      <c r="BF283" s="57"/>
      <c r="BG283" s="57"/>
    </row>
    <row r="284" spans="1:59" ht="11.25" customHeight="1">
      <c r="A284" s="8"/>
      <c r="B284" s="8"/>
      <c r="C284" s="8"/>
      <c r="D284" s="8"/>
      <c r="E284" s="8"/>
      <c r="F284" s="8"/>
      <c r="G284" s="31"/>
      <c r="H284" s="8"/>
      <c r="I284" s="8"/>
      <c r="J284" s="8"/>
      <c r="K284" s="8"/>
      <c r="L284" s="8"/>
      <c r="M284" s="8"/>
      <c r="N284" s="8"/>
      <c r="O284" s="8"/>
      <c r="P284" s="8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3"/>
      <c r="AD284" s="49"/>
      <c r="AE284" s="49"/>
      <c r="AF284" s="49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7"/>
      <c r="BC284" s="57"/>
      <c r="BD284" s="57"/>
      <c r="BE284" s="57"/>
      <c r="BF284" s="57"/>
      <c r="BG284" s="57"/>
    </row>
    <row r="285" spans="1:59" ht="11.25" customHeight="1">
      <c r="A285" s="8"/>
      <c r="B285" s="8"/>
      <c r="C285" s="8"/>
      <c r="D285" s="8"/>
      <c r="E285" s="8"/>
      <c r="F285" s="8"/>
      <c r="G285" s="31"/>
      <c r="H285" s="8"/>
      <c r="I285" s="8"/>
      <c r="J285" s="8"/>
      <c r="K285" s="8"/>
      <c r="L285" s="8"/>
      <c r="M285" s="8"/>
      <c r="N285" s="8"/>
      <c r="O285" s="8"/>
      <c r="P285" s="8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3"/>
      <c r="AD285" s="49"/>
      <c r="AE285" s="49"/>
      <c r="AF285" s="49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7"/>
      <c r="BC285" s="57"/>
      <c r="BD285" s="57"/>
      <c r="BE285" s="57"/>
      <c r="BF285" s="57"/>
      <c r="BG285" s="57"/>
    </row>
    <row r="286" spans="1:59" ht="11.25" customHeight="1">
      <c r="A286" s="8"/>
      <c r="B286" s="8"/>
      <c r="C286" s="8"/>
      <c r="D286" s="8"/>
      <c r="E286" s="8"/>
      <c r="F286" s="8"/>
      <c r="G286" s="31"/>
      <c r="H286" s="8"/>
      <c r="I286" s="8"/>
      <c r="J286" s="8"/>
      <c r="K286" s="8"/>
      <c r="L286" s="8"/>
      <c r="M286" s="8"/>
      <c r="N286" s="8"/>
      <c r="O286" s="8"/>
      <c r="P286" s="8"/>
      <c r="R286" s="8"/>
      <c r="S286" s="8"/>
      <c r="T286" s="8"/>
      <c r="U286" s="8"/>
      <c r="V286" s="8"/>
      <c r="W286" s="8"/>
      <c r="X286" s="8"/>
      <c r="Y286" s="8"/>
      <c r="Z286" s="8"/>
      <c r="AA286" s="9"/>
      <c r="AB286" s="3"/>
      <c r="AD286" s="49"/>
      <c r="AE286" s="49"/>
      <c r="AF286" s="49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7"/>
      <c r="BC286" s="57"/>
      <c r="BD286" s="57"/>
      <c r="BE286" s="57"/>
      <c r="BF286" s="57"/>
      <c r="BG286" s="57"/>
    </row>
    <row r="287" spans="1:59" ht="11.25" customHeight="1">
      <c r="A287" s="8"/>
      <c r="B287" s="8"/>
      <c r="C287" s="8"/>
      <c r="D287" s="8"/>
      <c r="E287" s="8"/>
      <c r="F287" s="8"/>
      <c r="G287" s="31"/>
      <c r="H287" s="8"/>
      <c r="I287" s="8"/>
      <c r="J287" s="8"/>
      <c r="K287" s="8"/>
      <c r="L287" s="8"/>
      <c r="M287" s="8"/>
      <c r="N287" s="8"/>
      <c r="O287" s="8"/>
      <c r="P287" s="8"/>
      <c r="R287" s="8"/>
      <c r="S287" s="8"/>
      <c r="T287" s="8"/>
      <c r="U287" s="8"/>
      <c r="V287" s="8"/>
      <c r="W287" s="8"/>
      <c r="X287" s="8"/>
      <c r="Y287" s="8"/>
      <c r="Z287" s="8"/>
      <c r="AA287" s="9"/>
      <c r="AB287" s="3"/>
      <c r="AD287" s="49"/>
      <c r="AE287" s="49"/>
      <c r="AF287" s="49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7"/>
      <c r="BC287" s="57"/>
      <c r="BD287" s="57"/>
      <c r="BE287" s="57"/>
      <c r="BF287" s="57"/>
      <c r="BG287" s="57"/>
    </row>
    <row r="288" spans="1:59" ht="11.25" customHeight="1">
      <c r="A288" s="8"/>
      <c r="B288" s="8"/>
      <c r="C288" s="8"/>
      <c r="D288" s="8"/>
      <c r="E288" s="8"/>
      <c r="F288" s="8"/>
      <c r="G288" s="31"/>
      <c r="H288" s="8"/>
      <c r="I288" s="8"/>
      <c r="J288" s="8"/>
      <c r="K288" s="8"/>
      <c r="L288" s="8"/>
      <c r="M288" s="8"/>
      <c r="N288" s="8"/>
      <c r="O288" s="8"/>
      <c r="P288" s="8"/>
      <c r="R288" s="8"/>
      <c r="S288" s="8"/>
      <c r="T288" s="8"/>
      <c r="U288" s="8"/>
      <c r="V288" s="8"/>
      <c r="W288" s="8"/>
      <c r="X288" s="8"/>
      <c r="Y288" s="8"/>
      <c r="Z288" s="8"/>
      <c r="AA288" s="9"/>
      <c r="AB288" s="3"/>
      <c r="AD288" s="49"/>
      <c r="AE288" s="49"/>
      <c r="AF288" s="49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7"/>
      <c r="BC288" s="57"/>
      <c r="BD288" s="57"/>
      <c r="BE288" s="57"/>
      <c r="BF288" s="57"/>
      <c r="BG288" s="57"/>
    </row>
    <row r="289" spans="1:59" ht="11.25" customHeight="1">
      <c r="A289" s="8"/>
      <c r="B289" s="8"/>
      <c r="C289" s="8"/>
      <c r="D289" s="8"/>
      <c r="E289" s="8"/>
      <c r="F289" s="8"/>
      <c r="G289" s="31"/>
      <c r="H289" s="8"/>
      <c r="I289" s="8"/>
      <c r="J289" s="8"/>
      <c r="K289" s="8"/>
      <c r="L289" s="8"/>
      <c r="M289" s="8"/>
      <c r="N289" s="8"/>
      <c r="O289" s="8"/>
      <c r="P289" s="8"/>
      <c r="R289" s="8"/>
      <c r="S289" s="8"/>
      <c r="T289" s="8"/>
      <c r="U289" s="8"/>
      <c r="V289" s="8"/>
      <c r="W289" s="8"/>
      <c r="X289" s="8"/>
      <c r="Y289" s="8"/>
      <c r="Z289" s="8"/>
      <c r="AA289" s="9"/>
      <c r="AB289" s="3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7"/>
      <c r="BC289" s="57"/>
      <c r="BD289" s="57"/>
      <c r="BE289" s="57"/>
      <c r="BF289" s="57"/>
      <c r="BG289" s="57"/>
    </row>
    <row r="290" spans="1:42" ht="11.25" customHeight="1">
      <c r="A290" s="8"/>
      <c r="B290" s="8"/>
      <c r="C290" s="8"/>
      <c r="D290" s="8"/>
      <c r="E290" s="8"/>
      <c r="F290" s="8"/>
      <c r="G290" s="31"/>
      <c r="H290" s="8"/>
      <c r="I290" s="8"/>
      <c r="J290" s="8"/>
      <c r="K290" s="8"/>
      <c r="L290" s="8"/>
      <c r="M290" s="8"/>
      <c r="N290" s="8"/>
      <c r="O290" s="8"/>
      <c r="P290" s="8"/>
      <c r="R290" s="8"/>
      <c r="S290" s="8"/>
      <c r="T290" s="8"/>
      <c r="U290" s="8"/>
      <c r="V290" s="8"/>
      <c r="W290" s="8"/>
      <c r="X290" s="8"/>
      <c r="Y290" s="8"/>
      <c r="Z290" s="8"/>
      <c r="AA290" s="9"/>
      <c r="AB290" s="3"/>
      <c r="AI290" s="56"/>
      <c r="AJ290" s="56"/>
      <c r="AL290" s="56"/>
      <c r="AM290" s="56"/>
      <c r="AN290" s="56"/>
      <c r="AP290" s="56"/>
    </row>
    <row r="291" spans="1:42" ht="11.25" customHeight="1">
      <c r="A291" s="8"/>
      <c r="B291" s="8"/>
      <c r="C291" s="8"/>
      <c r="D291" s="8"/>
      <c r="E291" s="8"/>
      <c r="F291" s="8"/>
      <c r="G291" s="31"/>
      <c r="H291" s="8"/>
      <c r="I291" s="8"/>
      <c r="J291" s="8"/>
      <c r="K291" s="8"/>
      <c r="L291" s="8"/>
      <c r="M291" s="8"/>
      <c r="N291" s="8"/>
      <c r="O291" s="8"/>
      <c r="P291" s="8"/>
      <c r="R291" s="8"/>
      <c r="S291" s="8"/>
      <c r="T291" s="8"/>
      <c r="U291" s="8"/>
      <c r="V291" s="8"/>
      <c r="W291" s="8"/>
      <c r="X291" s="8"/>
      <c r="Y291" s="8"/>
      <c r="Z291" s="8"/>
      <c r="AA291" s="9"/>
      <c r="AB291" s="3"/>
      <c r="AP291" s="56"/>
    </row>
    <row r="292" spans="1:28" ht="11.25" customHeight="1">
      <c r="A292" s="8"/>
      <c r="B292" s="8"/>
      <c r="C292" s="8"/>
      <c r="D292" s="8"/>
      <c r="E292" s="8"/>
      <c r="F292" s="8"/>
      <c r="G292" s="31"/>
      <c r="H292" s="8"/>
      <c r="I292" s="8"/>
      <c r="J292" s="8"/>
      <c r="K292" s="8"/>
      <c r="L292" s="8"/>
      <c r="M292" s="8"/>
      <c r="N292" s="8"/>
      <c r="O292" s="8"/>
      <c r="P292" s="8"/>
      <c r="R292" s="8"/>
      <c r="S292" s="8"/>
      <c r="T292" s="8"/>
      <c r="U292" s="8"/>
      <c r="V292" s="8"/>
      <c r="W292" s="8"/>
      <c r="X292" s="8"/>
      <c r="Y292" s="8"/>
      <c r="Z292" s="8"/>
      <c r="AA292" s="9"/>
      <c r="AB292" s="3"/>
    </row>
    <row r="293" spans="1:28" ht="11.25" customHeight="1">
      <c r="A293" s="8"/>
      <c r="B293" s="8"/>
      <c r="C293" s="8"/>
      <c r="D293" s="8"/>
      <c r="E293" s="8"/>
      <c r="F293" s="8"/>
      <c r="G293" s="31"/>
      <c r="H293" s="8"/>
      <c r="I293" s="8"/>
      <c r="J293" s="8"/>
      <c r="K293" s="8"/>
      <c r="L293" s="8"/>
      <c r="M293" s="8"/>
      <c r="N293" s="8"/>
      <c r="O293" s="8"/>
      <c r="P293" s="8"/>
      <c r="R293" s="8"/>
      <c r="S293" s="8"/>
      <c r="T293" s="8"/>
      <c r="U293" s="8"/>
      <c r="V293" s="8"/>
      <c r="W293" s="8"/>
      <c r="X293" s="8"/>
      <c r="Y293" s="8"/>
      <c r="Z293" s="8"/>
      <c r="AA293" s="9"/>
      <c r="AB293" s="3"/>
    </row>
    <row r="294" spans="1:28" ht="11.25" customHeight="1">
      <c r="A294" s="8"/>
      <c r="B294" s="8"/>
      <c r="C294" s="8"/>
      <c r="D294" s="8"/>
      <c r="E294" s="8"/>
      <c r="F294" s="8"/>
      <c r="G294" s="31"/>
      <c r="H294" s="8"/>
      <c r="I294" s="8"/>
      <c r="J294" s="8"/>
      <c r="K294" s="8"/>
      <c r="L294" s="8"/>
      <c r="M294" s="8"/>
      <c r="N294" s="8"/>
      <c r="O294" s="8"/>
      <c r="P294" s="8"/>
      <c r="R294" s="8"/>
      <c r="S294" s="8"/>
      <c r="T294" s="8"/>
      <c r="U294" s="8"/>
      <c r="V294" s="8"/>
      <c r="W294" s="8"/>
      <c r="X294" s="8"/>
      <c r="Y294" s="8"/>
      <c r="Z294" s="8"/>
      <c r="AA294" s="9"/>
      <c r="AB294" s="3"/>
    </row>
    <row r="295" spans="1:28" ht="11.25" customHeight="1">
      <c r="A295" s="8"/>
      <c r="B295" s="8"/>
      <c r="C295" s="8"/>
      <c r="D295" s="8"/>
      <c r="E295" s="8"/>
      <c r="F295" s="8"/>
      <c r="G295" s="31"/>
      <c r="H295" s="8"/>
      <c r="I295" s="8"/>
      <c r="J295" s="8"/>
      <c r="K295" s="8"/>
      <c r="L295" s="8"/>
      <c r="M295" s="8"/>
      <c r="N295" s="8"/>
      <c r="O295" s="8"/>
      <c r="P295" s="8"/>
      <c r="R295" s="8"/>
      <c r="S295" s="8"/>
      <c r="T295" s="8"/>
      <c r="U295" s="8"/>
      <c r="V295" s="8"/>
      <c r="W295" s="8"/>
      <c r="X295" s="8"/>
      <c r="Y295" s="8"/>
      <c r="Z295" s="8"/>
      <c r="AA295" s="9"/>
      <c r="AB295" s="3"/>
    </row>
    <row r="296" spans="1:28" ht="11.25" customHeight="1">
      <c r="A296" s="8"/>
      <c r="B296" s="8"/>
      <c r="C296" s="8"/>
      <c r="D296" s="8"/>
      <c r="E296" s="8"/>
      <c r="F296" s="8"/>
      <c r="G296" s="31"/>
      <c r="H296" s="8"/>
      <c r="I296" s="8"/>
      <c r="J296" s="8"/>
      <c r="K296" s="8"/>
      <c r="L296" s="8"/>
      <c r="M296" s="8"/>
      <c r="N296" s="8"/>
      <c r="O296" s="8"/>
      <c r="P296" s="8"/>
      <c r="R296" s="8"/>
      <c r="S296" s="8"/>
      <c r="T296" s="8"/>
      <c r="U296" s="8"/>
      <c r="V296" s="8"/>
      <c r="W296" s="8"/>
      <c r="X296" s="8"/>
      <c r="Y296" s="8"/>
      <c r="Z296" s="8"/>
      <c r="AA296" s="9"/>
      <c r="AB296" s="3"/>
    </row>
    <row r="297" spans="1:28" ht="11.25" customHeight="1">
      <c r="A297" s="8"/>
      <c r="B297" s="8"/>
      <c r="C297" s="8"/>
      <c r="D297" s="8"/>
      <c r="E297" s="8"/>
      <c r="F297" s="8"/>
      <c r="G297" s="31"/>
      <c r="H297" s="8"/>
      <c r="I297" s="8"/>
      <c r="J297" s="8"/>
      <c r="K297" s="8"/>
      <c r="L297" s="8"/>
      <c r="M297" s="8"/>
      <c r="N297" s="8"/>
      <c r="O297" s="8"/>
      <c r="P297" s="8"/>
      <c r="R297" s="8"/>
      <c r="S297" s="8"/>
      <c r="T297" s="8"/>
      <c r="U297" s="8"/>
      <c r="V297" s="8"/>
      <c r="W297" s="8"/>
      <c r="X297" s="8"/>
      <c r="Y297" s="8"/>
      <c r="Z297" s="8"/>
      <c r="AA297" s="9"/>
      <c r="AB297" s="3"/>
    </row>
    <row r="298" spans="1:28" ht="11.25" customHeight="1">
      <c r="A298" s="8"/>
      <c r="B298" s="8"/>
      <c r="C298" s="8"/>
      <c r="D298" s="8"/>
      <c r="E298" s="8"/>
      <c r="F298" s="8"/>
      <c r="G298" s="31"/>
      <c r="H298" s="8"/>
      <c r="I298" s="8"/>
      <c r="J298" s="8"/>
      <c r="K298" s="8"/>
      <c r="L298" s="8"/>
      <c r="M298" s="8"/>
      <c r="N298" s="8"/>
      <c r="O298" s="8"/>
      <c r="P298" s="8"/>
      <c r="R298" s="8"/>
      <c r="S298" s="8"/>
      <c r="T298" s="8"/>
      <c r="U298" s="8"/>
      <c r="V298" s="8"/>
      <c r="W298" s="8"/>
      <c r="X298" s="8"/>
      <c r="Y298" s="8"/>
      <c r="Z298" s="8"/>
      <c r="AA298" s="9"/>
      <c r="AB298" s="3"/>
    </row>
    <row r="299" spans="1:28" ht="11.25" customHeight="1">
      <c r="A299" s="8"/>
      <c r="B299" s="8"/>
      <c r="C299" s="8"/>
      <c r="D299" s="8"/>
      <c r="E299" s="8"/>
      <c r="F299" s="8"/>
      <c r="G299" s="31"/>
      <c r="H299" s="8"/>
      <c r="I299" s="8"/>
      <c r="J299" s="8"/>
      <c r="K299" s="8"/>
      <c r="L299" s="8"/>
      <c r="M299" s="8"/>
      <c r="N299" s="8"/>
      <c r="O299" s="8"/>
      <c r="P299" s="8"/>
      <c r="R299" s="8"/>
      <c r="S299" s="8"/>
      <c r="T299" s="8"/>
      <c r="U299" s="8"/>
      <c r="V299" s="8"/>
      <c r="W299" s="8"/>
      <c r="X299" s="8"/>
      <c r="Y299" s="8"/>
      <c r="Z299" s="8"/>
      <c r="AA299" s="9"/>
      <c r="AB299" s="3"/>
    </row>
    <row r="300" spans="1:28" ht="11.25" customHeight="1">
      <c r="A300" s="8"/>
      <c r="B300" s="8"/>
      <c r="C300" s="8"/>
      <c r="D300" s="8"/>
      <c r="E300" s="8"/>
      <c r="F300" s="8"/>
      <c r="G300" s="31"/>
      <c r="H300" s="8"/>
      <c r="I300" s="8"/>
      <c r="J300" s="8"/>
      <c r="K300" s="8"/>
      <c r="L300" s="8"/>
      <c r="M300" s="8"/>
      <c r="N300" s="8"/>
      <c r="O300" s="8"/>
      <c r="P300" s="8"/>
      <c r="R300" s="8"/>
      <c r="S300" s="8"/>
      <c r="T300" s="8"/>
      <c r="U300" s="8"/>
      <c r="V300" s="8"/>
      <c r="W300" s="8"/>
      <c r="X300" s="8"/>
      <c r="Y300" s="8"/>
      <c r="Z300" s="8"/>
      <c r="AA300" s="9"/>
      <c r="AB300" s="3"/>
    </row>
    <row r="301" spans="1:28" ht="11.25" customHeight="1">
      <c r="A301" s="8"/>
      <c r="B301" s="8"/>
      <c r="C301" s="8"/>
      <c r="D301" s="8"/>
      <c r="E301" s="8"/>
      <c r="F301" s="8"/>
      <c r="G301" s="31"/>
      <c r="H301" s="8"/>
      <c r="I301" s="8"/>
      <c r="J301" s="8"/>
      <c r="K301" s="8"/>
      <c r="L301" s="8"/>
      <c r="M301" s="8"/>
      <c r="N301" s="8"/>
      <c r="O301" s="8"/>
      <c r="P301" s="8"/>
      <c r="R301" s="8"/>
      <c r="S301" s="8"/>
      <c r="T301" s="8"/>
      <c r="U301" s="8"/>
      <c r="V301" s="8"/>
      <c r="W301" s="8"/>
      <c r="X301" s="8"/>
      <c r="Y301" s="8"/>
      <c r="Z301" s="8"/>
      <c r="AA301" s="9"/>
      <c r="AB301" s="3"/>
    </row>
    <row r="302" spans="1:28" ht="11.25" customHeight="1">
      <c r="A302" s="8"/>
      <c r="B302" s="8"/>
      <c r="C302" s="8"/>
      <c r="D302" s="8"/>
      <c r="E302" s="8"/>
      <c r="F302" s="8"/>
      <c r="G302" s="31"/>
      <c r="H302" s="8"/>
      <c r="I302" s="8"/>
      <c r="J302" s="8"/>
      <c r="K302" s="8"/>
      <c r="L302" s="8"/>
      <c r="M302" s="8"/>
      <c r="N302" s="8"/>
      <c r="O302" s="8"/>
      <c r="P302" s="8"/>
      <c r="R302" s="8"/>
      <c r="S302" s="8"/>
      <c r="T302" s="8"/>
      <c r="U302" s="8"/>
      <c r="V302" s="8"/>
      <c r="W302" s="8"/>
      <c r="X302" s="8"/>
      <c r="Y302" s="8"/>
      <c r="Z302" s="8"/>
      <c r="AA302" s="9"/>
      <c r="AB302" s="3"/>
    </row>
    <row r="303" spans="1:28" ht="11.25" customHeight="1">
      <c r="A303" s="8"/>
      <c r="B303" s="8"/>
      <c r="C303" s="8"/>
      <c r="D303" s="8"/>
      <c r="E303" s="8"/>
      <c r="F303" s="8"/>
      <c r="G303" s="31"/>
      <c r="H303" s="8"/>
      <c r="I303" s="8"/>
      <c r="J303" s="8"/>
      <c r="K303" s="8"/>
      <c r="L303" s="8"/>
      <c r="M303" s="8"/>
      <c r="N303" s="8"/>
      <c r="O303" s="8"/>
      <c r="P303" s="8"/>
      <c r="R303" s="8"/>
      <c r="S303" s="8"/>
      <c r="T303" s="8"/>
      <c r="U303" s="8"/>
      <c r="V303" s="8"/>
      <c r="W303" s="8"/>
      <c r="X303" s="8"/>
      <c r="Y303" s="8"/>
      <c r="Z303" s="8"/>
      <c r="AA303" s="9"/>
      <c r="AB303" s="3"/>
    </row>
    <row r="304" spans="1:28" ht="11.25" customHeight="1">
      <c r="A304" s="8"/>
      <c r="B304" s="8"/>
      <c r="C304" s="8"/>
      <c r="D304" s="8"/>
      <c r="E304" s="8"/>
      <c r="F304" s="8"/>
      <c r="G304" s="31"/>
      <c r="H304" s="8"/>
      <c r="I304" s="8"/>
      <c r="J304" s="8"/>
      <c r="K304" s="8"/>
      <c r="L304" s="8"/>
      <c r="M304" s="8"/>
      <c r="N304" s="8"/>
      <c r="O304" s="8"/>
      <c r="P304" s="8"/>
      <c r="R304" s="8"/>
      <c r="S304" s="8"/>
      <c r="T304" s="8"/>
      <c r="U304" s="8"/>
      <c r="V304" s="8"/>
      <c r="W304" s="8"/>
      <c r="X304" s="8"/>
      <c r="Y304" s="8"/>
      <c r="Z304" s="8"/>
      <c r="AA304" s="9"/>
      <c r="AB304" s="3"/>
    </row>
    <row r="305" spans="1:28" ht="11.25" customHeight="1">
      <c r="A305" s="8"/>
      <c r="B305" s="8"/>
      <c r="C305" s="8"/>
      <c r="D305" s="8"/>
      <c r="E305" s="8"/>
      <c r="F305" s="8"/>
      <c r="G305" s="31"/>
      <c r="H305" s="8"/>
      <c r="I305" s="8"/>
      <c r="J305" s="8"/>
      <c r="K305" s="8"/>
      <c r="L305" s="8"/>
      <c r="M305" s="8"/>
      <c r="N305" s="8"/>
      <c r="O305" s="8"/>
      <c r="P305" s="8"/>
      <c r="R305" s="8"/>
      <c r="S305" s="8"/>
      <c r="T305" s="8"/>
      <c r="U305" s="8"/>
      <c r="V305" s="8"/>
      <c r="W305" s="8"/>
      <c r="X305" s="8"/>
      <c r="Y305" s="8"/>
      <c r="Z305" s="8"/>
      <c r="AA305" s="9"/>
      <c r="AB305" s="3"/>
    </row>
    <row r="306" spans="1:28" ht="11.25" customHeight="1">
      <c r="A306" s="8"/>
      <c r="B306" s="8"/>
      <c r="C306" s="8"/>
      <c r="D306" s="8"/>
      <c r="E306" s="8"/>
      <c r="F306" s="8"/>
      <c r="G306" s="31"/>
      <c r="H306" s="8"/>
      <c r="I306" s="8"/>
      <c r="J306" s="8"/>
      <c r="K306" s="8"/>
      <c r="L306" s="8"/>
      <c r="M306" s="8"/>
      <c r="N306" s="8"/>
      <c r="O306" s="8"/>
      <c r="P306" s="8"/>
      <c r="R306" s="8"/>
      <c r="S306" s="8"/>
      <c r="T306" s="8"/>
      <c r="U306" s="8"/>
      <c r="V306" s="8"/>
      <c r="W306" s="8"/>
      <c r="X306" s="8"/>
      <c r="Y306" s="8"/>
      <c r="Z306" s="8"/>
      <c r="AA306" s="9"/>
      <c r="AB306" s="3"/>
    </row>
    <row r="307" spans="1:28" ht="11.25" customHeight="1">
      <c r="A307" s="8"/>
      <c r="B307" s="8"/>
      <c r="C307" s="8"/>
      <c r="D307" s="8"/>
      <c r="E307" s="8"/>
      <c r="F307" s="8"/>
      <c r="G307" s="31"/>
      <c r="H307" s="8"/>
      <c r="I307" s="8"/>
      <c r="J307" s="8"/>
      <c r="K307" s="8"/>
      <c r="L307" s="8"/>
      <c r="M307" s="8"/>
      <c r="N307" s="8"/>
      <c r="O307" s="8"/>
      <c r="P307" s="8"/>
      <c r="R307" s="8"/>
      <c r="S307" s="8"/>
      <c r="T307" s="8"/>
      <c r="U307" s="8"/>
      <c r="V307" s="8"/>
      <c r="W307" s="8"/>
      <c r="X307" s="8"/>
      <c r="Y307" s="8"/>
      <c r="Z307" s="8"/>
      <c r="AA307" s="9"/>
      <c r="AB307" s="3"/>
    </row>
    <row r="308" spans="1:28" ht="11.25" customHeight="1">
      <c r="A308" s="8"/>
      <c r="B308" s="8"/>
      <c r="C308" s="8"/>
      <c r="D308" s="8"/>
      <c r="E308" s="8"/>
      <c r="F308" s="8"/>
      <c r="G308" s="31"/>
      <c r="H308" s="8"/>
      <c r="I308" s="8"/>
      <c r="J308" s="8"/>
      <c r="K308" s="8"/>
      <c r="L308" s="8"/>
      <c r="M308" s="8"/>
      <c r="N308" s="8"/>
      <c r="O308" s="8"/>
      <c r="P308" s="8"/>
      <c r="R308" s="8"/>
      <c r="S308" s="8"/>
      <c r="T308" s="8"/>
      <c r="U308" s="8"/>
      <c r="V308" s="8"/>
      <c r="W308" s="8"/>
      <c r="X308" s="8"/>
      <c r="Y308" s="8"/>
      <c r="Z308" s="8"/>
      <c r="AA308" s="9"/>
      <c r="AB308" s="3"/>
    </row>
    <row r="309" spans="1:28" ht="11.25" customHeight="1">
      <c r="A309" s="8"/>
      <c r="B309" s="8"/>
      <c r="C309" s="8"/>
      <c r="D309" s="8"/>
      <c r="E309" s="8"/>
      <c r="F309" s="8"/>
      <c r="G309" s="31"/>
      <c r="H309" s="8"/>
      <c r="I309" s="8"/>
      <c r="J309" s="8"/>
      <c r="K309" s="8"/>
      <c r="L309" s="8"/>
      <c r="M309" s="8"/>
      <c r="N309" s="8"/>
      <c r="O309" s="8"/>
      <c r="P309" s="8"/>
      <c r="R309" s="8"/>
      <c r="S309" s="8"/>
      <c r="T309" s="8"/>
      <c r="U309" s="8"/>
      <c r="V309" s="8"/>
      <c r="W309" s="8"/>
      <c r="X309" s="8"/>
      <c r="Y309" s="8"/>
      <c r="Z309" s="8"/>
      <c r="AA309" s="9"/>
      <c r="AB309" s="3"/>
    </row>
    <row r="310" spans="1:28" ht="11.25" customHeight="1">
      <c r="A310" s="8"/>
      <c r="B310" s="8"/>
      <c r="C310" s="8"/>
      <c r="D310" s="8"/>
      <c r="E310" s="8"/>
      <c r="F310" s="8"/>
      <c r="G310" s="31"/>
      <c r="H310" s="8"/>
      <c r="I310" s="8"/>
      <c r="J310" s="8"/>
      <c r="K310" s="8"/>
      <c r="L310" s="8"/>
      <c r="M310" s="8"/>
      <c r="N310" s="8"/>
      <c r="O310" s="8"/>
      <c r="P310" s="8"/>
      <c r="R310" s="8"/>
      <c r="S310" s="8"/>
      <c r="T310" s="8"/>
      <c r="U310" s="8"/>
      <c r="V310" s="8"/>
      <c r="W310" s="8"/>
      <c r="X310" s="8"/>
      <c r="Y310" s="8"/>
      <c r="Z310" s="8"/>
      <c r="AA310" s="9"/>
      <c r="AB310" s="3"/>
    </row>
    <row r="311" spans="1:28" ht="11.25" customHeight="1">
      <c r="A311" s="8"/>
      <c r="B311" s="8"/>
      <c r="C311" s="8"/>
      <c r="D311" s="8"/>
      <c r="E311" s="8"/>
      <c r="F311" s="8"/>
      <c r="G311" s="31"/>
      <c r="H311" s="8"/>
      <c r="I311" s="8"/>
      <c r="J311" s="8"/>
      <c r="K311" s="8"/>
      <c r="L311" s="8"/>
      <c r="M311" s="8"/>
      <c r="N311" s="8"/>
      <c r="O311" s="8"/>
      <c r="P311" s="8"/>
      <c r="R311" s="8"/>
      <c r="S311" s="8"/>
      <c r="T311" s="8"/>
      <c r="U311" s="8"/>
      <c r="V311" s="8"/>
      <c r="W311" s="8"/>
      <c r="X311" s="8"/>
      <c r="Y311" s="8"/>
      <c r="Z311" s="8"/>
      <c r="AA311" s="9"/>
      <c r="AB311" s="3"/>
    </row>
    <row r="312" spans="1:28" ht="11.25" customHeight="1">
      <c r="A312" s="8"/>
      <c r="B312" s="8"/>
      <c r="C312" s="8"/>
      <c r="D312" s="8"/>
      <c r="E312" s="8"/>
      <c r="F312" s="8"/>
      <c r="G312" s="31"/>
      <c r="H312" s="8"/>
      <c r="I312" s="8"/>
      <c r="J312" s="8"/>
      <c r="K312" s="8"/>
      <c r="L312" s="8"/>
      <c r="M312" s="8"/>
      <c r="N312" s="8"/>
      <c r="O312" s="8"/>
      <c r="P312" s="8"/>
      <c r="R312" s="8"/>
      <c r="S312" s="8"/>
      <c r="T312" s="8"/>
      <c r="U312" s="8"/>
      <c r="V312" s="8"/>
      <c r="W312" s="8"/>
      <c r="X312" s="8"/>
      <c r="Y312" s="8"/>
      <c r="Z312" s="8"/>
      <c r="AA312" s="9"/>
      <c r="AB312" s="3"/>
    </row>
    <row r="313" spans="1:28" ht="11.25" customHeight="1">
      <c r="A313" s="8"/>
      <c r="B313" s="8"/>
      <c r="C313" s="8"/>
      <c r="D313" s="8"/>
      <c r="E313" s="8"/>
      <c r="F313" s="8"/>
      <c r="G313" s="31"/>
      <c r="H313" s="8"/>
      <c r="I313" s="8"/>
      <c r="J313" s="8"/>
      <c r="K313" s="8"/>
      <c r="L313" s="8"/>
      <c r="M313" s="8"/>
      <c r="N313" s="8"/>
      <c r="O313" s="8"/>
      <c r="P313" s="8"/>
      <c r="R313" s="8"/>
      <c r="S313" s="8"/>
      <c r="T313" s="8"/>
      <c r="U313" s="8"/>
      <c r="V313" s="8"/>
      <c r="W313" s="8"/>
      <c r="X313" s="8"/>
      <c r="Y313" s="8"/>
      <c r="Z313" s="8"/>
      <c r="AA313" s="9"/>
      <c r="AB313" s="3"/>
    </row>
    <row r="314" spans="1:28" ht="11.25" customHeight="1">
      <c r="A314" s="8"/>
      <c r="B314" s="8"/>
      <c r="C314" s="8"/>
      <c r="D314" s="8"/>
      <c r="E314" s="8"/>
      <c r="F314" s="8"/>
      <c r="G314" s="31"/>
      <c r="H314" s="8"/>
      <c r="I314" s="8"/>
      <c r="J314" s="8"/>
      <c r="K314" s="8"/>
      <c r="L314" s="8"/>
      <c r="M314" s="8"/>
      <c r="N314" s="8"/>
      <c r="O314" s="8"/>
      <c r="P314" s="8"/>
      <c r="R314" s="8"/>
      <c r="S314" s="8"/>
      <c r="T314" s="8"/>
      <c r="U314" s="8"/>
      <c r="V314" s="8"/>
      <c r="W314" s="8"/>
      <c r="X314" s="8"/>
      <c r="Y314" s="8"/>
      <c r="Z314" s="8"/>
      <c r="AA314" s="9"/>
      <c r="AB314" s="3"/>
    </row>
    <row r="315" spans="1:28" ht="11.25" customHeight="1">
      <c r="A315" s="8"/>
      <c r="B315" s="8"/>
      <c r="C315" s="8"/>
      <c r="D315" s="8"/>
      <c r="E315" s="8"/>
      <c r="F315" s="8"/>
      <c r="G315" s="31"/>
      <c r="H315" s="8"/>
      <c r="I315" s="8"/>
      <c r="J315" s="8"/>
      <c r="K315" s="8"/>
      <c r="L315" s="8"/>
      <c r="M315" s="8"/>
      <c r="N315" s="8"/>
      <c r="O315" s="8"/>
      <c r="P315" s="8"/>
      <c r="R315" s="8"/>
      <c r="S315" s="8"/>
      <c r="T315" s="8"/>
      <c r="U315" s="8"/>
      <c r="V315" s="8"/>
      <c r="W315" s="8"/>
      <c r="X315" s="8"/>
      <c r="Y315" s="8"/>
      <c r="Z315" s="8"/>
      <c r="AA315" s="9"/>
      <c r="AB315" s="3"/>
    </row>
    <row r="316" spans="1:28" ht="11.25" customHeight="1">
      <c r="A316" s="8"/>
      <c r="B316" s="8"/>
      <c r="C316" s="8"/>
      <c r="D316" s="8"/>
      <c r="E316" s="8"/>
      <c r="F316" s="8"/>
      <c r="G316" s="31"/>
      <c r="H316" s="8"/>
      <c r="I316" s="8"/>
      <c r="J316" s="8"/>
      <c r="K316" s="8"/>
      <c r="L316" s="8"/>
      <c r="M316" s="8"/>
      <c r="N316" s="8"/>
      <c r="O316" s="8"/>
      <c r="P316" s="8"/>
      <c r="R316" s="8"/>
      <c r="S316" s="8"/>
      <c r="T316" s="8"/>
      <c r="U316" s="8"/>
      <c r="V316" s="8"/>
      <c r="W316" s="8"/>
      <c r="X316" s="8"/>
      <c r="Y316" s="8"/>
      <c r="Z316" s="8"/>
      <c r="AA316" s="9"/>
      <c r="AB316" s="3"/>
    </row>
    <row r="317" spans="1:28" ht="11.25" customHeight="1">
      <c r="A317" s="8"/>
      <c r="B317" s="8"/>
      <c r="C317" s="8"/>
      <c r="D317" s="8"/>
      <c r="E317" s="8"/>
      <c r="F317" s="8"/>
      <c r="G317" s="31"/>
      <c r="H317" s="8"/>
      <c r="I317" s="8"/>
      <c r="J317" s="8"/>
      <c r="K317" s="8"/>
      <c r="L317" s="8"/>
      <c r="M317" s="8"/>
      <c r="N317" s="8"/>
      <c r="O317" s="8"/>
      <c r="P317" s="8"/>
      <c r="R317" s="8"/>
      <c r="S317" s="8"/>
      <c r="T317" s="8"/>
      <c r="U317" s="8"/>
      <c r="V317" s="8"/>
      <c r="W317" s="8"/>
      <c r="X317" s="8"/>
      <c r="Y317" s="8"/>
      <c r="Z317" s="8"/>
      <c r="AA317" s="9"/>
      <c r="AB317" s="3"/>
    </row>
    <row r="318" spans="1:28" ht="11.25" customHeight="1">
      <c r="A318" s="8"/>
      <c r="B318" s="8"/>
      <c r="C318" s="8"/>
      <c r="D318" s="8"/>
      <c r="E318" s="8"/>
      <c r="F318" s="8"/>
      <c r="G318" s="31"/>
      <c r="H318" s="8"/>
      <c r="I318" s="8"/>
      <c r="J318" s="8"/>
      <c r="K318" s="8"/>
      <c r="L318" s="8"/>
      <c r="M318" s="8"/>
      <c r="N318" s="8"/>
      <c r="O318" s="8"/>
      <c r="P318" s="8"/>
      <c r="R318" s="8"/>
      <c r="S318" s="8"/>
      <c r="T318" s="8"/>
      <c r="U318" s="8"/>
      <c r="V318" s="8"/>
      <c r="W318" s="8"/>
      <c r="X318" s="8"/>
      <c r="Y318" s="8"/>
      <c r="Z318" s="8"/>
      <c r="AA318" s="9"/>
      <c r="AB318" s="3"/>
    </row>
    <row r="319" spans="1:28" ht="11.25" customHeight="1">
      <c r="A319" s="8"/>
      <c r="B319" s="8"/>
      <c r="C319" s="8"/>
      <c r="D319" s="8"/>
      <c r="E319" s="8"/>
      <c r="F319" s="8"/>
      <c r="G319" s="31"/>
      <c r="H319" s="8"/>
      <c r="I319" s="8"/>
      <c r="J319" s="8"/>
      <c r="K319" s="8"/>
      <c r="L319" s="8"/>
      <c r="M319" s="8"/>
      <c r="N319" s="8"/>
      <c r="O319" s="8"/>
      <c r="P319" s="8"/>
      <c r="R319" s="8"/>
      <c r="S319" s="8"/>
      <c r="T319" s="8"/>
      <c r="U319" s="8"/>
      <c r="V319" s="8"/>
      <c r="W319" s="8"/>
      <c r="X319" s="8"/>
      <c r="Y319" s="8"/>
      <c r="Z319" s="8"/>
      <c r="AA319" s="9"/>
      <c r="AB319" s="3"/>
    </row>
    <row r="320" spans="1:28" ht="11.25" customHeight="1">
      <c r="A320" s="8"/>
      <c r="B320" s="8"/>
      <c r="C320" s="8"/>
      <c r="D320" s="8"/>
      <c r="E320" s="8"/>
      <c r="F320" s="8"/>
      <c r="G320" s="31"/>
      <c r="H320" s="8"/>
      <c r="I320" s="8"/>
      <c r="J320" s="8"/>
      <c r="K320" s="8"/>
      <c r="L320" s="8"/>
      <c r="M320" s="8"/>
      <c r="N320" s="8"/>
      <c r="O320" s="8"/>
      <c r="P320" s="8"/>
      <c r="R320" s="8"/>
      <c r="S320" s="8"/>
      <c r="T320" s="8"/>
      <c r="U320" s="8"/>
      <c r="V320" s="8"/>
      <c r="W320" s="8"/>
      <c r="X320" s="8"/>
      <c r="Y320" s="8"/>
      <c r="Z320" s="8"/>
      <c r="AA320" s="9"/>
      <c r="AB320" s="3"/>
    </row>
    <row r="321" spans="1:28" ht="11.25" customHeight="1">
      <c r="A321" s="8"/>
      <c r="B321" s="8"/>
      <c r="C321" s="8"/>
      <c r="D321" s="8"/>
      <c r="E321" s="8"/>
      <c r="F321" s="8"/>
      <c r="G321" s="31"/>
      <c r="H321" s="8"/>
      <c r="I321" s="8"/>
      <c r="J321" s="8"/>
      <c r="K321" s="8"/>
      <c r="L321" s="8"/>
      <c r="M321" s="8"/>
      <c r="N321" s="8"/>
      <c r="O321" s="8"/>
      <c r="P321" s="8"/>
      <c r="R321" s="8"/>
      <c r="S321" s="8"/>
      <c r="T321" s="8"/>
      <c r="U321" s="8"/>
      <c r="V321" s="8"/>
      <c r="W321" s="8"/>
      <c r="X321" s="8"/>
      <c r="Y321" s="8"/>
      <c r="Z321" s="8"/>
      <c r="AA321" s="9"/>
      <c r="AB321" s="3"/>
    </row>
    <row r="322" spans="1:28" ht="11.25" customHeight="1">
      <c r="A322" s="8"/>
      <c r="B322" s="8"/>
      <c r="C322" s="8"/>
      <c r="D322" s="8"/>
      <c r="E322" s="8"/>
      <c r="F322" s="8"/>
      <c r="G322" s="31"/>
      <c r="H322" s="8"/>
      <c r="I322" s="8"/>
      <c r="J322" s="8"/>
      <c r="K322" s="8"/>
      <c r="L322" s="8"/>
      <c r="M322" s="8"/>
      <c r="N322" s="8"/>
      <c r="O322" s="8"/>
      <c r="P322" s="8"/>
      <c r="R322" s="8"/>
      <c r="S322" s="8"/>
      <c r="T322" s="8"/>
      <c r="U322" s="8"/>
      <c r="V322" s="8"/>
      <c r="W322" s="8"/>
      <c r="X322" s="8"/>
      <c r="Y322" s="8"/>
      <c r="Z322" s="8"/>
      <c r="AA322" s="9"/>
      <c r="AB322" s="3"/>
    </row>
    <row r="323" spans="1:28" ht="11.25" customHeight="1">
      <c r="A323" s="8"/>
      <c r="B323" s="8"/>
      <c r="C323" s="8"/>
      <c r="D323" s="8"/>
      <c r="E323" s="8"/>
      <c r="F323" s="8"/>
      <c r="G323" s="31"/>
      <c r="H323" s="8"/>
      <c r="I323" s="8"/>
      <c r="J323" s="8"/>
      <c r="K323" s="8"/>
      <c r="L323" s="8"/>
      <c r="M323" s="8"/>
      <c r="N323" s="8"/>
      <c r="O323" s="8"/>
      <c r="P323" s="8"/>
      <c r="R323" s="8"/>
      <c r="S323" s="8"/>
      <c r="T323" s="8"/>
      <c r="U323" s="8"/>
      <c r="V323" s="8"/>
      <c r="W323" s="8"/>
      <c r="X323" s="8"/>
      <c r="Y323" s="8"/>
      <c r="Z323" s="8"/>
      <c r="AA323" s="9"/>
      <c r="AB323" s="3"/>
    </row>
    <row r="324" spans="1:28" ht="11.25" customHeight="1">
      <c r="A324" s="8"/>
      <c r="B324" s="8"/>
      <c r="C324" s="8"/>
      <c r="D324" s="8"/>
      <c r="E324" s="8"/>
      <c r="F324" s="8"/>
      <c r="G324" s="31"/>
      <c r="H324" s="8"/>
      <c r="I324" s="8"/>
      <c r="J324" s="8"/>
      <c r="K324" s="8"/>
      <c r="L324" s="8"/>
      <c r="M324" s="8"/>
      <c r="N324" s="8"/>
      <c r="O324" s="8"/>
      <c r="P324" s="8"/>
      <c r="R324" s="8"/>
      <c r="S324" s="8"/>
      <c r="T324" s="8"/>
      <c r="U324" s="8"/>
      <c r="V324" s="8"/>
      <c r="W324" s="8"/>
      <c r="X324" s="8"/>
      <c r="Y324" s="8"/>
      <c r="Z324" s="8"/>
      <c r="AA324" s="9"/>
      <c r="AB324" s="3"/>
    </row>
    <row r="325" spans="1:28" ht="11.25" customHeight="1">
      <c r="A325" s="8"/>
      <c r="B325" s="8"/>
      <c r="C325" s="8"/>
      <c r="D325" s="8"/>
      <c r="E325" s="8"/>
      <c r="F325" s="8"/>
      <c r="G325" s="31"/>
      <c r="H325" s="8"/>
      <c r="I325" s="8"/>
      <c r="J325" s="8"/>
      <c r="K325" s="8"/>
      <c r="L325" s="8"/>
      <c r="M325" s="8"/>
      <c r="N325" s="8"/>
      <c r="O325" s="8"/>
      <c r="P325" s="8"/>
      <c r="R325" s="8"/>
      <c r="S325" s="8"/>
      <c r="T325" s="8"/>
      <c r="U325" s="8"/>
      <c r="V325" s="8"/>
      <c r="W325" s="8"/>
      <c r="X325" s="8"/>
      <c r="Y325" s="8"/>
      <c r="Z325" s="8"/>
      <c r="AA325" s="9"/>
      <c r="AB325" s="3"/>
    </row>
    <row r="326" spans="1:28" ht="11.25" customHeight="1">
      <c r="A326" s="8"/>
      <c r="B326" s="8"/>
      <c r="C326" s="8"/>
      <c r="D326" s="8"/>
      <c r="E326" s="8"/>
      <c r="F326" s="8"/>
      <c r="G326" s="31"/>
      <c r="H326" s="8"/>
      <c r="I326" s="8"/>
      <c r="J326" s="8"/>
      <c r="K326" s="8"/>
      <c r="L326" s="8"/>
      <c r="M326" s="8"/>
      <c r="N326" s="8"/>
      <c r="O326" s="8"/>
      <c r="P326" s="8"/>
      <c r="R326" s="8"/>
      <c r="S326" s="8"/>
      <c r="T326" s="8"/>
      <c r="U326" s="8"/>
      <c r="V326" s="8"/>
      <c r="W326" s="8"/>
      <c r="X326" s="8"/>
      <c r="Y326" s="8"/>
      <c r="Z326" s="8"/>
      <c r="AA326" s="9"/>
      <c r="AB326" s="3"/>
    </row>
    <row r="327" spans="1:28" ht="11.25" customHeight="1">
      <c r="A327" s="8"/>
      <c r="B327" s="8"/>
      <c r="C327" s="8"/>
      <c r="D327" s="8"/>
      <c r="E327" s="8"/>
      <c r="F327" s="8"/>
      <c r="G327" s="31"/>
      <c r="H327" s="8"/>
      <c r="I327" s="8"/>
      <c r="J327" s="8"/>
      <c r="K327" s="8"/>
      <c r="L327" s="8"/>
      <c r="M327" s="8"/>
      <c r="N327" s="8"/>
      <c r="O327" s="8"/>
      <c r="P327" s="8"/>
      <c r="R327" s="8"/>
      <c r="S327" s="8"/>
      <c r="T327" s="8"/>
      <c r="U327" s="8"/>
      <c r="V327" s="8"/>
      <c r="W327" s="8"/>
      <c r="X327" s="8"/>
      <c r="Y327" s="8"/>
      <c r="Z327" s="8"/>
      <c r="AA327" s="9"/>
      <c r="AB327" s="3"/>
    </row>
    <row r="328" spans="1:28" ht="11.25" customHeight="1">
      <c r="A328" s="8"/>
      <c r="B328" s="8"/>
      <c r="C328" s="8"/>
      <c r="D328" s="8"/>
      <c r="E328" s="8"/>
      <c r="F328" s="8"/>
      <c r="G328" s="31"/>
      <c r="H328" s="8"/>
      <c r="I328" s="8"/>
      <c r="J328" s="8"/>
      <c r="K328" s="8"/>
      <c r="L328" s="8"/>
      <c r="M328" s="8"/>
      <c r="N328" s="8"/>
      <c r="O328" s="8"/>
      <c r="P328" s="8"/>
      <c r="R328" s="8"/>
      <c r="S328" s="8"/>
      <c r="T328" s="8"/>
      <c r="U328" s="8"/>
      <c r="V328" s="8"/>
      <c r="W328" s="8"/>
      <c r="X328" s="8"/>
      <c r="Y328" s="8"/>
      <c r="Z328" s="8"/>
      <c r="AA328" s="9"/>
      <c r="AB328" s="3"/>
    </row>
    <row r="329" spans="1:28" ht="11.25" customHeight="1">
      <c r="A329" s="8"/>
      <c r="B329" s="8"/>
      <c r="C329" s="8"/>
      <c r="D329" s="8"/>
      <c r="E329" s="8"/>
      <c r="F329" s="8"/>
      <c r="G329" s="31"/>
      <c r="H329" s="8"/>
      <c r="I329" s="8"/>
      <c r="J329" s="8"/>
      <c r="K329" s="8"/>
      <c r="L329" s="8"/>
      <c r="M329" s="8"/>
      <c r="N329" s="8"/>
      <c r="O329" s="8"/>
      <c r="P329" s="8"/>
      <c r="R329" s="8"/>
      <c r="S329" s="8"/>
      <c r="T329" s="8"/>
      <c r="U329" s="8"/>
      <c r="V329" s="8"/>
      <c r="W329" s="8"/>
      <c r="X329" s="8"/>
      <c r="Y329" s="8"/>
      <c r="Z329" s="8"/>
      <c r="AA329" s="9"/>
      <c r="AB329" s="3"/>
    </row>
    <row r="330" spans="1:28" ht="11.25" customHeight="1">
      <c r="A330" s="8"/>
      <c r="B330" s="8"/>
      <c r="C330" s="8"/>
      <c r="D330" s="8"/>
      <c r="E330" s="8"/>
      <c r="F330" s="8"/>
      <c r="G330" s="31"/>
      <c r="H330" s="8"/>
      <c r="I330" s="8"/>
      <c r="J330" s="8"/>
      <c r="K330" s="8"/>
      <c r="L330" s="8"/>
      <c r="M330" s="8"/>
      <c r="N330" s="8"/>
      <c r="O330" s="8"/>
      <c r="P330" s="8"/>
      <c r="R330" s="8"/>
      <c r="S330" s="8"/>
      <c r="T330" s="8"/>
      <c r="U330" s="8"/>
      <c r="V330" s="8"/>
      <c r="W330" s="8"/>
      <c r="X330" s="8"/>
      <c r="Y330" s="8"/>
      <c r="Z330" s="8"/>
      <c r="AA330" s="9"/>
      <c r="AB330" s="3"/>
    </row>
    <row r="331" spans="1:28" ht="11.25" customHeight="1">
      <c r="A331" s="8"/>
      <c r="B331" s="8"/>
      <c r="C331" s="8"/>
      <c r="D331" s="8"/>
      <c r="E331" s="8"/>
      <c r="F331" s="8"/>
      <c r="G331" s="31"/>
      <c r="H331" s="8"/>
      <c r="I331" s="8"/>
      <c r="J331" s="8"/>
      <c r="K331" s="8"/>
      <c r="L331" s="8"/>
      <c r="M331" s="8"/>
      <c r="N331" s="8"/>
      <c r="O331" s="8"/>
      <c r="P331" s="8"/>
      <c r="R331" s="8"/>
      <c r="S331" s="8"/>
      <c r="T331" s="8"/>
      <c r="U331" s="8"/>
      <c r="V331" s="8"/>
      <c r="W331" s="8"/>
      <c r="X331" s="8"/>
      <c r="Y331" s="8"/>
      <c r="Z331" s="8"/>
      <c r="AA331" s="9"/>
      <c r="AB331" s="3"/>
    </row>
    <row r="332" spans="1:28" ht="11.25" customHeight="1">
      <c r="A332" s="8"/>
      <c r="B332" s="8"/>
      <c r="C332" s="8"/>
      <c r="D332" s="8"/>
      <c r="E332" s="8"/>
      <c r="F332" s="8"/>
      <c r="G332" s="31"/>
      <c r="H332" s="8"/>
      <c r="I332" s="8"/>
      <c r="J332" s="8"/>
      <c r="K332" s="8"/>
      <c r="L332" s="8"/>
      <c r="M332" s="8"/>
      <c r="N332" s="8"/>
      <c r="O332" s="8"/>
      <c r="P332" s="8"/>
      <c r="R332" s="8"/>
      <c r="S332" s="8"/>
      <c r="T332" s="8"/>
      <c r="U332" s="8"/>
      <c r="V332" s="8"/>
      <c r="W332" s="8"/>
      <c r="X332" s="8"/>
      <c r="Y332" s="8"/>
      <c r="Z332" s="8"/>
      <c r="AA332" s="9"/>
      <c r="AB332" s="3"/>
    </row>
    <row r="333" spans="1:28" ht="11.25" customHeight="1">
      <c r="A333" s="8"/>
      <c r="B333" s="8"/>
      <c r="C333" s="8"/>
      <c r="D333" s="8"/>
      <c r="E333" s="8"/>
      <c r="F333" s="8"/>
      <c r="G333" s="31"/>
      <c r="H333" s="8"/>
      <c r="I333" s="8"/>
      <c r="J333" s="8"/>
      <c r="K333" s="8"/>
      <c r="L333" s="8"/>
      <c r="M333" s="8"/>
      <c r="N333" s="8"/>
      <c r="O333" s="8"/>
      <c r="P333" s="8"/>
      <c r="R333" s="8"/>
      <c r="S333" s="8"/>
      <c r="T333" s="8"/>
      <c r="U333" s="8"/>
      <c r="V333" s="8"/>
      <c r="W333" s="8"/>
      <c r="X333" s="8"/>
      <c r="Y333" s="8"/>
      <c r="Z333" s="8"/>
      <c r="AA333" s="9"/>
      <c r="AB333" s="3"/>
    </row>
    <row r="334" spans="1:28" ht="11.25" customHeight="1">
      <c r="A334" s="8"/>
      <c r="B334" s="8"/>
      <c r="C334" s="8"/>
      <c r="D334" s="8"/>
      <c r="E334" s="8"/>
      <c r="F334" s="8"/>
      <c r="G334" s="31"/>
      <c r="H334" s="8"/>
      <c r="I334" s="8"/>
      <c r="J334" s="8"/>
      <c r="K334" s="8"/>
      <c r="L334" s="8"/>
      <c r="M334" s="8"/>
      <c r="N334" s="8"/>
      <c r="O334" s="8"/>
      <c r="P334" s="8"/>
      <c r="R334" s="8"/>
      <c r="S334" s="8"/>
      <c r="T334" s="8"/>
      <c r="U334" s="8"/>
      <c r="V334" s="8"/>
      <c r="W334" s="8"/>
      <c r="X334" s="8"/>
      <c r="Y334" s="8"/>
      <c r="Z334" s="8"/>
      <c r="AA334" s="9"/>
      <c r="AB334" s="3"/>
    </row>
    <row r="335" spans="1:28" ht="11.25" customHeight="1">
      <c r="A335" s="8"/>
      <c r="B335" s="8"/>
      <c r="C335" s="8"/>
      <c r="D335" s="8"/>
      <c r="E335" s="8"/>
      <c r="F335" s="8"/>
      <c r="G335" s="31"/>
      <c r="H335" s="8"/>
      <c r="I335" s="8"/>
      <c r="J335" s="8"/>
      <c r="K335" s="8"/>
      <c r="L335" s="8"/>
      <c r="M335" s="8"/>
      <c r="N335" s="8"/>
      <c r="O335" s="8"/>
      <c r="P335" s="8"/>
      <c r="R335" s="8"/>
      <c r="S335" s="8"/>
      <c r="T335" s="8"/>
      <c r="U335" s="8"/>
      <c r="V335" s="8"/>
      <c r="W335" s="8"/>
      <c r="X335" s="8"/>
      <c r="Y335" s="8"/>
      <c r="Z335" s="8"/>
      <c r="AA335" s="9"/>
      <c r="AB335" s="3"/>
    </row>
    <row r="336" spans="1:28" ht="11.25" customHeight="1">
      <c r="A336" s="8"/>
      <c r="B336" s="8"/>
      <c r="C336" s="8"/>
      <c r="D336" s="8"/>
      <c r="E336" s="8"/>
      <c r="F336" s="8"/>
      <c r="G336" s="31"/>
      <c r="H336" s="8"/>
      <c r="I336" s="8"/>
      <c r="J336" s="8"/>
      <c r="K336" s="8"/>
      <c r="L336" s="8"/>
      <c r="M336" s="8"/>
      <c r="N336" s="8"/>
      <c r="O336" s="8"/>
      <c r="P336" s="8"/>
      <c r="R336" s="8"/>
      <c r="S336" s="8"/>
      <c r="T336" s="8"/>
      <c r="U336" s="8"/>
      <c r="V336" s="8"/>
      <c r="W336" s="8"/>
      <c r="X336" s="8"/>
      <c r="Y336" s="8"/>
      <c r="Z336" s="8"/>
      <c r="AA336" s="9"/>
      <c r="AB336" s="3"/>
    </row>
    <row r="337" spans="1:28" ht="11.25" customHeight="1">
      <c r="A337" s="8"/>
      <c r="B337" s="8"/>
      <c r="C337" s="8"/>
      <c r="D337" s="8"/>
      <c r="E337" s="8"/>
      <c r="F337" s="8"/>
      <c r="G337" s="31"/>
      <c r="H337" s="8"/>
      <c r="I337" s="8"/>
      <c r="J337" s="8"/>
      <c r="K337" s="8"/>
      <c r="L337" s="8"/>
      <c r="M337" s="8"/>
      <c r="N337" s="8"/>
      <c r="O337" s="8"/>
      <c r="P337" s="8"/>
      <c r="R337" s="8"/>
      <c r="S337" s="8"/>
      <c r="T337" s="8"/>
      <c r="U337" s="8"/>
      <c r="V337" s="8"/>
      <c r="W337" s="8"/>
      <c r="X337" s="8"/>
      <c r="Y337" s="8"/>
      <c r="Z337" s="8"/>
      <c r="AA337" s="9"/>
      <c r="AB337" s="3"/>
    </row>
    <row r="338" spans="1:28" ht="11.25" customHeight="1">
      <c r="A338" s="8"/>
      <c r="B338" s="8"/>
      <c r="C338" s="8"/>
      <c r="D338" s="8"/>
      <c r="E338" s="8"/>
      <c r="F338" s="8"/>
      <c r="G338" s="31"/>
      <c r="H338" s="8"/>
      <c r="I338" s="8"/>
      <c r="J338" s="8"/>
      <c r="K338" s="8"/>
      <c r="L338" s="8"/>
      <c r="M338" s="8"/>
      <c r="N338" s="8"/>
      <c r="O338" s="8"/>
      <c r="P338" s="8"/>
      <c r="R338" s="8"/>
      <c r="S338" s="8"/>
      <c r="T338" s="8"/>
      <c r="U338" s="8"/>
      <c r="V338" s="8"/>
      <c r="W338" s="8"/>
      <c r="X338" s="8"/>
      <c r="Y338" s="8"/>
      <c r="Z338" s="8"/>
      <c r="AA338" s="9"/>
      <c r="AB338" s="3"/>
    </row>
    <row r="339" spans="1:28" ht="11.25" customHeight="1">
      <c r="A339" s="8"/>
      <c r="B339" s="8"/>
      <c r="C339" s="8"/>
      <c r="D339" s="8"/>
      <c r="E339" s="8"/>
      <c r="F339" s="8"/>
      <c r="G339" s="31"/>
      <c r="H339" s="8"/>
      <c r="I339" s="8"/>
      <c r="J339" s="8"/>
      <c r="K339" s="8"/>
      <c r="L339" s="8"/>
      <c r="M339" s="8"/>
      <c r="N339" s="8"/>
      <c r="O339" s="8"/>
      <c r="P339" s="8"/>
      <c r="R339" s="8"/>
      <c r="S339" s="8"/>
      <c r="T339" s="8"/>
      <c r="U339" s="8"/>
      <c r="V339" s="8"/>
      <c r="W339" s="8"/>
      <c r="X339" s="8"/>
      <c r="Y339" s="8"/>
      <c r="Z339" s="8"/>
      <c r="AA339" s="9"/>
      <c r="AB339" s="3"/>
    </row>
    <row r="340" spans="1:28" ht="11.25" customHeight="1">
      <c r="A340" s="8"/>
      <c r="B340" s="8"/>
      <c r="C340" s="8"/>
      <c r="D340" s="8"/>
      <c r="E340" s="8"/>
      <c r="F340" s="8"/>
      <c r="G340" s="31"/>
      <c r="H340" s="8"/>
      <c r="I340" s="8"/>
      <c r="J340" s="8"/>
      <c r="K340" s="8"/>
      <c r="L340" s="8"/>
      <c r="M340" s="8"/>
      <c r="N340" s="8"/>
      <c r="O340" s="8"/>
      <c r="P340" s="8"/>
      <c r="R340" s="8"/>
      <c r="S340" s="8"/>
      <c r="T340" s="8"/>
      <c r="U340" s="8"/>
      <c r="V340" s="8"/>
      <c r="W340" s="8"/>
      <c r="X340" s="8"/>
      <c r="Y340" s="8"/>
      <c r="Z340" s="8"/>
      <c r="AA340" s="9"/>
      <c r="AB340" s="3"/>
    </row>
    <row r="341" spans="1:28" ht="11.25" customHeight="1">
      <c r="A341" s="8"/>
      <c r="B341" s="8"/>
      <c r="C341" s="8"/>
      <c r="D341" s="8"/>
      <c r="E341" s="8"/>
      <c r="F341" s="8"/>
      <c r="G341" s="31"/>
      <c r="H341" s="8"/>
      <c r="I341" s="8"/>
      <c r="J341" s="8"/>
      <c r="K341" s="8"/>
      <c r="L341" s="8"/>
      <c r="M341" s="8"/>
      <c r="N341" s="8"/>
      <c r="O341" s="8"/>
      <c r="P341" s="8"/>
      <c r="R341" s="8"/>
      <c r="S341" s="8"/>
      <c r="T341" s="8"/>
      <c r="U341" s="8"/>
      <c r="V341" s="8"/>
      <c r="W341" s="8"/>
      <c r="X341" s="8"/>
      <c r="Y341" s="8"/>
      <c r="Z341" s="8"/>
      <c r="AA341" s="9"/>
      <c r="AB341" s="3"/>
    </row>
    <row r="342" spans="1:28" ht="11.25" customHeight="1">
      <c r="A342" s="8"/>
      <c r="B342" s="8"/>
      <c r="C342" s="8"/>
      <c r="D342" s="8"/>
      <c r="E342" s="8"/>
      <c r="F342" s="8"/>
      <c r="G342" s="31"/>
      <c r="H342" s="8"/>
      <c r="I342" s="8"/>
      <c r="J342" s="8"/>
      <c r="K342" s="8"/>
      <c r="L342" s="8"/>
      <c r="M342" s="8"/>
      <c r="N342" s="8"/>
      <c r="O342" s="8"/>
      <c r="P342" s="8"/>
      <c r="R342" s="8"/>
      <c r="S342" s="8"/>
      <c r="T342" s="8"/>
      <c r="U342" s="8"/>
      <c r="V342" s="8"/>
      <c r="W342" s="8"/>
      <c r="X342" s="8"/>
      <c r="Y342" s="8"/>
      <c r="Z342" s="8"/>
      <c r="AA342" s="9"/>
      <c r="AB342" s="3"/>
    </row>
    <row r="343" spans="1:28" ht="11.25" customHeight="1">
      <c r="A343" s="8"/>
      <c r="B343" s="8"/>
      <c r="C343" s="8"/>
      <c r="D343" s="8"/>
      <c r="E343" s="8"/>
      <c r="F343" s="8"/>
      <c r="G343" s="31"/>
      <c r="H343" s="8"/>
      <c r="I343" s="8"/>
      <c r="J343" s="8"/>
      <c r="K343" s="8"/>
      <c r="L343" s="8"/>
      <c r="M343" s="8"/>
      <c r="N343" s="8"/>
      <c r="O343" s="8"/>
      <c r="P343" s="8"/>
      <c r="R343" s="8"/>
      <c r="S343" s="8"/>
      <c r="T343" s="8"/>
      <c r="U343" s="8"/>
      <c r="V343" s="8"/>
      <c r="W343" s="8"/>
      <c r="X343" s="8"/>
      <c r="Y343" s="8"/>
      <c r="Z343" s="8"/>
      <c r="AA343" s="9"/>
      <c r="AB343" s="3"/>
    </row>
    <row r="344" spans="1:28" ht="11.25" customHeight="1">
      <c r="A344" s="8"/>
      <c r="B344" s="8"/>
      <c r="C344" s="8"/>
      <c r="D344" s="8"/>
      <c r="E344" s="8"/>
      <c r="F344" s="8"/>
      <c r="G344" s="31"/>
      <c r="H344" s="8"/>
      <c r="I344" s="8"/>
      <c r="J344" s="8"/>
      <c r="K344" s="8"/>
      <c r="L344" s="8"/>
      <c r="M344" s="8"/>
      <c r="N344" s="8"/>
      <c r="O344" s="8"/>
      <c r="P344" s="8"/>
      <c r="R344" s="8"/>
      <c r="S344" s="8"/>
      <c r="T344" s="8"/>
      <c r="U344" s="8"/>
      <c r="V344" s="8"/>
      <c r="W344" s="8"/>
      <c r="X344" s="8"/>
      <c r="Y344" s="8"/>
      <c r="Z344" s="8"/>
      <c r="AA344" s="9"/>
      <c r="AB344" s="3"/>
    </row>
    <row r="345" spans="1:28" ht="11.25" customHeight="1">
      <c r="A345" s="8"/>
      <c r="B345" s="8"/>
      <c r="C345" s="8"/>
      <c r="D345" s="8"/>
      <c r="E345" s="8"/>
      <c r="F345" s="8"/>
      <c r="G345" s="31"/>
      <c r="H345" s="8"/>
      <c r="I345" s="8"/>
      <c r="J345" s="8"/>
      <c r="K345" s="8"/>
      <c r="L345" s="8"/>
      <c r="M345" s="8"/>
      <c r="N345" s="8"/>
      <c r="O345" s="8"/>
      <c r="P345" s="8"/>
      <c r="R345" s="8"/>
      <c r="S345" s="8"/>
      <c r="T345" s="8"/>
      <c r="U345" s="8"/>
      <c r="V345" s="8"/>
      <c r="W345" s="8"/>
      <c r="X345" s="8"/>
      <c r="Y345" s="8"/>
      <c r="Z345" s="8"/>
      <c r="AA345" s="9"/>
      <c r="AB345" s="3"/>
    </row>
    <row r="346" spans="1:28" ht="11.25" customHeight="1">
      <c r="A346" s="8"/>
      <c r="B346" s="8"/>
      <c r="C346" s="8"/>
      <c r="D346" s="8"/>
      <c r="E346" s="8"/>
      <c r="F346" s="8"/>
      <c r="G346" s="31"/>
      <c r="H346" s="8"/>
      <c r="I346" s="8"/>
      <c r="J346" s="8"/>
      <c r="K346" s="8"/>
      <c r="L346" s="8"/>
      <c r="M346" s="8"/>
      <c r="N346" s="8"/>
      <c r="O346" s="8"/>
      <c r="P346" s="8"/>
      <c r="R346" s="8"/>
      <c r="S346" s="8"/>
      <c r="T346" s="8"/>
      <c r="U346" s="8"/>
      <c r="V346" s="8"/>
      <c r="W346" s="8"/>
      <c r="X346" s="8"/>
      <c r="Y346" s="8"/>
      <c r="Z346" s="8"/>
      <c r="AA346" s="9"/>
      <c r="AB346" s="3"/>
    </row>
    <row r="347" spans="1:28" ht="11.25" customHeight="1">
      <c r="A347" s="8"/>
      <c r="B347" s="8"/>
      <c r="C347" s="8"/>
      <c r="D347" s="8"/>
      <c r="E347" s="8"/>
      <c r="F347" s="8"/>
      <c r="G347" s="31"/>
      <c r="H347" s="8"/>
      <c r="I347" s="8"/>
      <c r="J347" s="8"/>
      <c r="K347" s="8"/>
      <c r="L347" s="8"/>
      <c r="M347" s="8"/>
      <c r="N347" s="8"/>
      <c r="O347" s="8"/>
      <c r="P347" s="8"/>
      <c r="R347" s="8"/>
      <c r="S347" s="8"/>
      <c r="T347" s="8"/>
      <c r="U347" s="8"/>
      <c r="V347" s="8"/>
      <c r="W347" s="8"/>
      <c r="X347" s="8"/>
      <c r="Y347" s="8"/>
      <c r="Z347" s="8"/>
      <c r="AA347" s="9"/>
      <c r="AB347" s="3"/>
    </row>
    <row r="348" spans="1:28" ht="11.25" customHeight="1">
      <c r="A348" s="8"/>
      <c r="B348" s="8"/>
      <c r="C348" s="8"/>
      <c r="D348" s="8"/>
      <c r="E348" s="8"/>
      <c r="F348" s="8"/>
      <c r="G348" s="31"/>
      <c r="H348" s="8"/>
      <c r="I348" s="8"/>
      <c r="J348" s="8"/>
      <c r="K348" s="8"/>
      <c r="L348" s="8"/>
      <c r="M348" s="8"/>
      <c r="N348" s="8"/>
      <c r="O348" s="8"/>
      <c r="P348" s="8"/>
      <c r="R348" s="8"/>
      <c r="S348" s="8"/>
      <c r="T348" s="8"/>
      <c r="U348" s="8"/>
      <c r="V348" s="8"/>
      <c r="W348" s="8"/>
      <c r="X348" s="8"/>
      <c r="Y348" s="8"/>
      <c r="Z348" s="8"/>
      <c r="AA348" s="9"/>
      <c r="AB348" s="3"/>
    </row>
    <row r="349" spans="1:28" ht="11.25" customHeight="1">
      <c r="A349" s="8"/>
      <c r="B349" s="8"/>
      <c r="C349" s="8"/>
      <c r="D349" s="8"/>
      <c r="E349" s="8"/>
      <c r="F349" s="8"/>
      <c r="G349" s="31"/>
      <c r="H349" s="8"/>
      <c r="I349" s="8"/>
      <c r="J349" s="8"/>
      <c r="K349" s="8"/>
      <c r="L349" s="8"/>
      <c r="M349" s="8"/>
      <c r="N349" s="8"/>
      <c r="O349" s="8"/>
      <c r="P349" s="8"/>
      <c r="R349" s="8"/>
      <c r="S349" s="8"/>
      <c r="T349" s="8"/>
      <c r="U349" s="8"/>
      <c r="V349" s="8"/>
      <c r="W349" s="8"/>
      <c r="X349" s="8"/>
      <c r="Y349" s="8"/>
      <c r="Z349" s="8"/>
      <c r="AA349" s="9"/>
      <c r="AB349" s="3"/>
    </row>
    <row r="350" spans="1:28" ht="11.25" customHeight="1">
      <c r="A350" s="8"/>
      <c r="B350" s="8"/>
      <c r="C350" s="8"/>
      <c r="D350" s="8"/>
      <c r="E350" s="8"/>
      <c r="F350" s="8"/>
      <c r="G350" s="31"/>
      <c r="H350" s="8"/>
      <c r="I350" s="8"/>
      <c r="J350" s="8"/>
      <c r="K350" s="8"/>
      <c r="L350" s="8"/>
      <c r="M350" s="8"/>
      <c r="N350" s="8"/>
      <c r="O350" s="8"/>
      <c r="P350" s="8"/>
      <c r="R350" s="8"/>
      <c r="S350" s="8"/>
      <c r="T350" s="8"/>
      <c r="U350" s="8"/>
      <c r="V350" s="8"/>
      <c r="W350" s="8"/>
      <c r="X350" s="8"/>
      <c r="Y350" s="8"/>
      <c r="Z350" s="8"/>
      <c r="AA350" s="9"/>
      <c r="AB350" s="3"/>
    </row>
    <row r="351" spans="1:28" ht="11.25" customHeight="1">
      <c r="A351" s="8"/>
      <c r="B351" s="8"/>
      <c r="C351" s="8"/>
      <c r="D351" s="8"/>
      <c r="E351" s="8"/>
      <c r="F351" s="8"/>
      <c r="G351" s="31"/>
      <c r="H351" s="8"/>
      <c r="I351" s="8"/>
      <c r="J351" s="8"/>
      <c r="K351" s="8"/>
      <c r="L351" s="8"/>
      <c r="M351" s="8"/>
      <c r="N351" s="8"/>
      <c r="O351" s="8"/>
      <c r="P351" s="8"/>
      <c r="R351" s="8"/>
      <c r="S351" s="8"/>
      <c r="T351" s="8"/>
      <c r="U351" s="8"/>
      <c r="V351" s="8"/>
      <c r="W351" s="8"/>
      <c r="X351" s="8"/>
      <c r="Y351" s="8"/>
      <c r="Z351" s="8"/>
      <c r="AA351" s="9"/>
      <c r="AB351" s="3"/>
    </row>
    <row r="352" spans="1:28" ht="11.25" customHeight="1">
      <c r="A352" s="8"/>
      <c r="B352" s="8"/>
      <c r="C352" s="8"/>
      <c r="D352" s="8"/>
      <c r="E352" s="8"/>
      <c r="F352" s="8"/>
      <c r="G352" s="31"/>
      <c r="H352" s="8"/>
      <c r="I352" s="8"/>
      <c r="J352" s="8"/>
      <c r="K352" s="8"/>
      <c r="L352" s="8"/>
      <c r="M352" s="8"/>
      <c r="N352" s="8"/>
      <c r="O352" s="8"/>
      <c r="P352" s="8"/>
      <c r="R352" s="8"/>
      <c r="S352" s="8"/>
      <c r="T352" s="8"/>
      <c r="U352" s="8"/>
      <c r="V352" s="8"/>
      <c r="W352" s="8"/>
      <c r="X352" s="8"/>
      <c r="Y352" s="8"/>
      <c r="Z352" s="8"/>
      <c r="AA352" s="9"/>
      <c r="AB352" s="3"/>
    </row>
    <row r="353" spans="1:28" ht="11.25" customHeight="1">
      <c r="A353" s="8"/>
      <c r="B353" s="8"/>
      <c r="C353" s="8"/>
      <c r="D353" s="8"/>
      <c r="E353" s="8"/>
      <c r="F353" s="8"/>
      <c r="G353" s="31"/>
      <c r="H353" s="8"/>
      <c r="I353" s="8"/>
      <c r="J353" s="8"/>
      <c r="K353" s="8"/>
      <c r="L353" s="8"/>
      <c r="M353" s="8"/>
      <c r="N353" s="8"/>
      <c r="O353" s="8"/>
      <c r="P353" s="8"/>
      <c r="R353" s="8"/>
      <c r="S353" s="8"/>
      <c r="T353" s="8"/>
      <c r="U353" s="8"/>
      <c r="V353" s="8"/>
      <c r="W353" s="8"/>
      <c r="X353" s="8"/>
      <c r="Y353" s="8"/>
      <c r="Z353" s="8"/>
      <c r="AA353" s="9"/>
      <c r="AB353" s="3"/>
    </row>
    <row r="354" spans="1:28" ht="11.25" customHeight="1">
      <c r="A354" s="8"/>
      <c r="B354" s="8"/>
      <c r="C354" s="8"/>
      <c r="D354" s="8"/>
      <c r="E354" s="8"/>
      <c r="F354" s="8"/>
      <c r="G354" s="31"/>
      <c r="H354" s="8"/>
      <c r="I354" s="8"/>
      <c r="J354" s="8"/>
      <c r="K354" s="8"/>
      <c r="L354" s="8"/>
      <c r="M354" s="8"/>
      <c r="N354" s="8"/>
      <c r="O354" s="8"/>
      <c r="P354" s="8"/>
      <c r="R354" s="8"/>
      <c r="S354" s="8"/>
      <c r="T354" s="8"/>
      <c r="U354" s="8"/>
      <c r="V354" s="8"/>
      <c r="W354" s="8"/>
      <c r="X354" s="8"/>
      <c r="Y354" s="8"/>
      <c r="Z354" s="8"/>
      <c r="AA354" s="9"/>
      <c r="AB354" s="3"/>
    </row>
    <row r="355" spans="1:28" ht="11.25" customHeight="1">
      <c r="A355" s="8"/>
      <c r="B355" s="8"/>
      <c r="C355" s="8"/>
      <c r="D355" s="8"/>
      <c r="E355" s="8"/>
      <c r="F355" s="8"/>
      <c r="G355" s="31"/>
      <c r="H355" s="8"/>
      <c r="I355" s="8"/>
      <c r="J355" s="8"/>
      <c r="K355" s="8"/>
      <c r="L355" s="8"/>
      <c r="M355" s="8"/>
      <c r="N355" s="8"/>
      <c r="O355" s="8"/>
      <c r="P355" s="8"/>
      <c r="R355" s="8"/>
      <c r="S355" s="8"/>
      <c r="T355" s="8"/>
      <c r="U355" s="8"/>
      <c r="V355" s="8"/>
      <c r="W355" s="8"/>
      <c r="X355" s="8"/>
      <c r="Y355" s="8"/>
      <c r="Z355" s="8"/>
      <c r="AA355" s="9"/>
      <c r="AB355" s="3"/>
    </row>
    <row r="356" spans="1:28" ht="11.25" customHeight="1">
      <c r="A356" s="8"/>
      <c r="B356" s="8"/>
      <c r="C356" s="8"/>
      <c r="D356" s="8"/>
      <c r="E356" s="8"/>
      <c r="F356" s="8"/>
      <c r="G356" s="31"/>
      <c r="H356" s="8"/>
      <c r="I356" s="8"/>
      <c r="J356" s="8"/>
      <c r="K356" s="8"/>
      <c r="L356" s="8"/>
      <c r="M356" s="8"/>
      <c r="N356" s="8"/>
      <c r="O356" s="8"/>
      <c r="P356" s="8"/>
      <c r="R356" s="8"/>
      <c r="S356" s="8"/>
      <c r="T356" s="8"/>
      <c r="U356" s="8"/>
      <c r="V356" s="8"/>
      <c r="W356" s="8"/>
      <c r="X356" s="8"/>
      <c r="Y356" s="8"/>
      <c r="Z356" s="8"/>
      <c r="AA356" s="9"/>
      <c r="AB356" s="3"/>
    </row>
    <row r="357" spans="1:28" ht="11.25" customHeight="1">
      <c r="A357" s="8"/>
      <c r="B357" s="8"/>
      <c r="C357" s="8"/>
      <c r="D357" s="8"/>
      <c r="E357" s="8"/>
      <c r="F357" s="8"/>
      <c r="G357" s="31"/>
      <c r="H357" s="8"/>
      <c r="I357" s="8"/>
      <c r="J357" s="8"/>
      <c r="K357" s="8"/>
      <c r="L357" s="8"/>
      <c r="M357" s="8"/>
      <c r="N357" s="8"/>
      <c r="O357" s="8"/>
      <c r="P357" s="8"/>
      <c r="R357" s="8"/>
      <c r="S357" s="8"/>
      <c r="T357" s="8"/>
      <c r="U357" s="8"/>
      <c r="V357" s="8"/>
      <c r="W357" s="8"/>
      <c r="X357" s="8"/>
      <c r="Y357" s="8"/>
      <c r="Z357" s="8"/>
      <c r="AA357" s="9"/>
      <c r="AB357" s="3"/>
    </row>
    <row r="358" spans="1:28" ht="11.25" customHeight="1">
      <c r="A358" s="8"/>
      <c r="B358" s="8"/>
      <c r="C358" s="8"/>
      <c r="D358" s="8"/>
      <c r="E358" s="8"/>
      <c r="F358" s="8"/>
      <c r="G358" s="31"/>
      <c r="H358" s="8"/>
      <c r="I358" s="8"/>
      <c r="J358" s="8"/>
      <c r="K358" s="8"/>
      <c r="L358" s="8"/>
      <c r="M358" s="8"/>
      <c r="N358" s="8"/>
      <c r="O358" s="8"/>
      <c r="P358" s="8"/>
      <c r="R358" s="8"/>
      <c r="S358" s="8"/>
      <c r="T358" s="8"/>
      <c r="U358" s="8"/>
      <c r="V358" s="8"/>
      <c r="W358" s="8"/>
      <c r="X358" s="8"/>
      <c r="Y358" s="8"/>
      <c r="Z358" s="8"/>
      <c r="AA358" s="9"/>
      <c r="AB358" s="3"/>
    </row>
    <row r="359" spans="1:28" ht="11.25" customHeight="1">
      <c r="A359" s="8"/>
      <c r="B359" s="8"/>
      <c r="C359" s="8"/>
      <c r="D359" s="8"/>
      <c r="E359" s="8"/>
      <c r="F359" s="8"/>
      <c r="G359" s="31"/>
      <c r="H359" s="8"/>
      <c r="I359" s="8"/>
      <c r="J359" s="8"/>
      <c r="K359" s="8"/>
      <c r="L359" s="8"/>
      <c r="M359" s="8"/>
      <c r="N359" s="8"/>
      <c r="O359" s="8"/>
      <c r="P359" s="8"/>
      <c r="R359" s="8"/>
      <c r="S359" s="8"/>
      <c r="T359" s="8"/>
      <c r="U359" s="8"/>
      <c r="V359" s="8"/>
      <c r="W359" s="8"/>
      <c r="X359" s="8"/>
      <c r="Y359" s="8"/>
      <c r="Z359" s="8"/>
      <c r="AA359" s="9"/>
      <c r="AB359" s="3"/>
    </row>
    <row r="360" spans="1:28" ht="11.25" customHeight="1">
      <c r="A360" s="8"/>
      <c r="B360" s="8"/>
      <c r="C360" s="8"/>
      <c r="D360" s="8"/>
      <c r="E360" s="8"/>
      <c r="F360" s="8"/>
      <c r="G360" s="31"/>
      <c r="H360" s="8"/>
      <c r="I360" s="8"/>
      <c r="J360" s="8"/>
      <c r="K360" s="8"/>
      <c r="L360" s="8"/>
      <c r="M360" s="8"/>
      <c r="N360" s="8"/>
      <c r="O360" s="8"/>
      <c r="P360" s="8"/>
      <c r="R360" s="8"/>
      <c r="S360" s="8"/>
      <c r="T360" s="8"/>
      <c r="U360" s="8"/>
      <c r="V360" s="8"/>
      <c r="W360" s="8"/>
      <c r="X360" s="8"/>
      <c r="Y360" s="8"/>
      <c r="Z360" s="8"/>
      <c r="AA360" s="9"/>
      <c r="AB360" s="3"/>
    </row>
    <row r="361" spans="1:28" ht="11.25" customHeight="1">
      <c r="A361" s="8"/>
      <c r="B361" s="8"/>
      <c r="C361" s="8"/>
      <c r="D361" s="8"/>
      <c r="E361" s="8"/>
      <c r="F361" s="8"/>
      <c r="G361" s="31"/>
      <c r="H361" s="8"/>
      <c r="I361" s="8"/>
      <c r="J361" s="8"/>
      <c r="K361" s="8"/>
      <c r="L361" s="8"/>
      <c r="M361" s="8"/>
      <c r="N361" s="8"/>
      <c r="O361" s="8"/>
      <c r="P361" s="8"/>
      <c r="R361" s="8"/>
      <c r="S361" s="8"/>
      <c r="T361" s="8"/>
      <c r="U361" s="8"/>
      <c r="V361" s="8"/>
      <c r="W361" s="8"/>
      <c r="X361" s="8"/>
      <c r="Y361" s="8"/>
      <c r="Z361" s="8"/>
      <c r="AA361" s="9"/>
      <c r="AB361" s="3"/>
    </row>
    <row r="362" spans="1:28" ht="11.25" customHeight="1">
      <c r="A362" s="8"/>
      <c r="B362" s="8"/>
      <c r="C362" s="8"/>
      <c r="D362" s="8"/>
      <c r="E362" s="8"/>
      <c r="F362" s="8"/>
      <c r="G362" s="31"/>
      <c r="H362" s="8"/>
      <c r="I362" s="8"/>
      <c r="J362" s="8"/>
      <c r="K362" s="8"/>
      <c r="L362" s="8"/>
      <c r="M362" s="8"/>
      <c r="N362" s="8"/>
      <c r="O362" s="8"/>
      <c r="P362" s="8"/>
      <c r="R362" s="8"/>
      <c r="S362" s="8"/>
      <c r="T362" s="8"/>
      <c r="U362" s="8"/>
      <c r="V362" s="8"/>
      <c r="W362" s="8"/>
      <c r="X362" s="8"/>
      <c r="Y362" s="8"/>
      <c r="Z362" s="8"/>
      <c r="AA362" s="9"/>
      <c r="AB362" s="3"/>
    </row>
    <row r="363" spans="1:28" ht="11.25" customHeight="1">
      <c r="A363" s="8"/>
      <c r="B363" s="8"/>
      <c r="C363" s="8"/>
      <c r="D363" s="8"/>
      <c r="E363" s="8"/>
      <c r="F363" s="8"/>
      <c r="G363" s="31"/>
      <c r="H363" s="8"/>
      <c r="I363" s="8"/>
      <c r="J363" s="8"/>
      <c r="K363" s="8"/>
      <c r="L363" s="8"/>
      <c r="M363" s="8"/>
      <c r="N363" s="8"/>
      <c r="O363" s="8"/>
      <c r="P363" s="8"/>
      <c r="R363" s="8"/>
      <c r="S363" s="8"/>
      <c r="T363" s="8"/>
      <c r="U363" s="8"/>
      <c r="V363" s="8"/>
      <c r="W363" s="8"/>
      <c r="X363" s="8"/>
      <c r="Y363" s="8"/>
      <c r="Z363" s="8"/>
      <c r="AA363" s="9"/>
      <c r="AB363" s="3"/>
    </row>
    <row r="364" spans="1:28" ht="11.25" customHeight="1">
      <c r="A364" s="8"/>
      <c r="B364" s="8"/>
      <c r="C364" s="8"/>
      <c r="D364" s="8"/>
      <c r="E364" s="8"/>
      <c r="F364" s="8"/>
      <c r="G364" s="31"/>
      <c r="H364" s="8"/>
      <c r="I364" s="8"/>
      <c r="J364" s="8"/>
      <c r="K364" s="8"/>
      <c r="L364" s="8"/>
      <c r="M364" s="8"/>
      <c r="N364" s="8"/>
      <c r="O364" s="8"/>
      <c r="P364" s="8"/>
      <c r="R364" s="8"/>
      <c r="S364" s="8"/>
      <c r="T364" s="8"/>
      <c r="U364" s="8"/>
      <c r="V364" s="8"/>
      <c r="W364" s="8"/>
      <c r="X364" s="8"/>
      <c r="Y364" s="8"/>
      <c r="Z364" s="8"/>
      <c r="AA364" s="9"/>
      <c r="AB364" s="3"/>
    </row>
    <row r="365" spans="1:28" ht="11.25" customHeight="1">
      <c r="A365" s="8"/>
      <c r="B365" s="8"/>
      <c r="C365" s="8"/>
      <c r="D365" s="8"/>
      <c r="E365" s="8"/>
      <c r="F365" s="8"/>
      <c r="G365" s="31"/>
      <c r="H365" s="8"/>
      <c r="I365" s="8"/>
      <c r="J365" s="8"/>
      <c r="K365" s="8"/>
      <c r="L365" s="8"/>
      <c r="M365" s="8"/>
      <c r="N365" s="8"/>
      <c r="O365" s="8"/>
      <c r="P365" s="8"/>
      <c r="R365" s="8"/>
      <c r="S365" s="8"/>
      <c r="T365" s="8"/>
      <c r="U365" s="8"/>
      <c r="V365" s="8"/>
      <c r="W365" s="8"/>
      <c r="X365" s="8"/>
      <c r="Y365" s="8"/>
      <c r="Z365" s="8"/>
      <c r="AA365" s="9"/>
      <c r="AB365" s="3"/>
    </row>
    <row r="366" spans="1:28" ht="11.25" customHeight="1">
      <c r="A366" s="8"/>
      <c r="B366" s="8"/>
      <c r="C366" s="8"/>
      <c r="D366" s="8"/>
      <c r="E366" s="8"/>
      <c r="F366" s="8"/>
      <c r="G366" s="31"/>
      <c r="H366" s="8"/>
      <c r="I366" s="8"/>
      <c r="J366" s="8"/>
      <c r="K366" s="8"/>
      <c r="L366" s="8"/>
      <c r="M366" s="8"/>
      <c r="N366" s="8"/>
      <c r="O366" s="8"/>
      <c r="P366" s="8"/>
      <c r="R366" s="8"/>
      <c r="S366" s="8"/>
      <c r="T366" s="8"/>
      <c r="U366" s="8"/>
      <c r="V366" s="8"/>
      <c r="W366" s="8"/>
      <c r="X366" s="8"/>
      <c r="Y366" s="8"/>
      <c r="Z366" s="8"/>
      <c r="AA366" s="9"/>
      <c r="AB366" s="3"/>
    </row>
    <row r="367" spans="1:28" ht="11.25" customHeight="1">
      <c r="A367" s="8"/>
      <c r="B367" s="8"/>
      <c r="C367" s="8"/>
      <c r="D367" s="8"/>
      <c r="E367" s="8"/>
      <c r="F367" s="8"/>
      <c r="G367" s="31"/>
      <c r="H367" s="8"/>
      <c r="I367" s="8"/>
      <c r="J367" s="8"/>
      <c r="K367" s="8"/>
      <c r="L367" s="8"/>
      <c r="M367" s="8"/>
      <c r="N367" s="8"/>
      <c r="O367" s="8"/>
      <c r="P367" s="8"/>
      <c r="R367" s="8"/>
      <c r="S367" s="8"/>
      <c r="T367" s="8"/>
      <c r="U367" s="8"/>
      <c r="V367" s="8"/>
      <c r="W367" s="8"/>
      <c r="X367" s="8"/>
      <c r="Y367" s="8"/>
      <c r="Z367" s="8"/>
      <c r="AA367" s="9"/>
      <c r="AB367" s="3"/>
    </row>
    <row r="368" spans="1:28" ht="11.25" customHeight="1">
      <c r="A368" s="8"/>
      <c r="B368" s="8"/>
      <c r="C368" s="8"/>
      <c r="D368" s="8"/>
      <c r="E368" s="8"/>
      <c r="F368" s="8"/>
      <c r="G368" s="31"/>
      <c r="H368" s="8"/>
      <c r="I368" s="8"/>
      <c r="J368" s="8"/>
      <c r="K368" s="8"/>
      <c r="L368" s="8"/>
      <c r="M368" s="8"/>
      <c r="N368" s="8"/>
      <c r="O368" s="8"/>
      <c r="P368" s="8"/>
      <c r="R368" s="8"/>
      <c r="S368" s="8"/>
      <c r="T368" s="8"/>
      <c r="U368" s="8"/>
      <c r="V368" s="8"/>
      <c r="W368" s="8"/>
      <c r="X368" s="8"/>
      <c r="Y368" s="8"/>
      <c r="Z368" s="8"/>
      <c r="AA368" s="9"/>
      <c r="AB368" s="3"/>
    </row>
    <row r="369" spans="1:28" ht="11.25" customHeight="1">
      <c r="A369" s="8"/>
      <c r="B369" s="8"/>
      <c r="C369" s="8"/>
      <c r="D369" s="8"/>
      <c r="E369" s="8"/>
      <c r="F369" s="8"/>
      <c r="G369" s="31"/>
      <c r="H369" s="8"/>
      <c r="I369" s="8"/>
      <c r="J369" s="8"/>
      <c r="K369" s="8"/>
      <c r="L369" s="8"/>
      <c r="M369" s="8"/>
      <c r="N369" s="8"/>
      <c r="O369" s="8"/>
      <c r="P369" s="8"/>
      <c r="R369" s="8"/>
      <c r="S369" s="8"/>
      <c r="T369" s="8"/>
      <c r="U369" s="8"/>
      <c r="V369" s="8"/>
      <c r="W369" s="8"/>
      <c r="X369" s="8"/>
      <c r="Y369" s="8"/>
      <c r="Z369" s="8"/>
      <c r="AA369" s="9"/>
      <c r="AB369" s="3"/>
    </row>
    <row r="370" spans="1:28" ht="11.25" customHeight="1">
      <c r="A370" s="8"/>
      <c r="B370" s="8"/>
      <c r="C370" s="8"/>
      <c r="D370" s="8"/>
      <c r="E370" s="8"/>
      <c r="F370" s="8"/>
      <c r="G370" s="31"/>
      <c r="H370" s="8"/>
      <c r="I370" s="8"/>
      <c r="J370" s="8"/>
      <c r="K370" s="8"/>
      <c r="L370" s="8"/>
      <c r="M370" s="8"/>
      <c r="N370" s="8"/>
      <c r="O370" s="8"/>
      <c r="P370" s="8"/>
      <c r="R370" s="8"/>
      <c r="S370" s="8"/>
      <c r="T370" s="8"/>
      <c r="U370" s="8"/>
      <c r="V370" s="8"/>
      <c r="W370" s="8"/>
      <c r="X370" s="8"/>
      <c r="Y370" s="8"/>
      <c r="Z370" s="8"/>
      <c r="AA370" s="9"/>
      <c r="AB370" s="3"/>
    </row>
    <row r="371" spans="1:28" ht="11.25" customHeight="1">
      <c r="A371" s="8"/>
      <c r="B371" s="8"/>
      <c r="C371" s="8"/>
      <c r="D371" s="8"/>
      <c r="E371" s="8"/>
      <c r="F371" s="8"/>
      <c r="G371" s="31"/>
      <c r="H371" s="8"/>
      <c r="I371" s="8"/>
      <c r="J371" s="8"/>
      <c r="K371" s="8"/>
      <c r="L371" s="8"/>
      <c r="M371" s="8"/>
      <c r="N371" s="8"/>
      <c r="O371" s="8"/>
      <c r="P371" s="8"/>
      <c r="R371" s="8"/>
      <c r="S371" s="8"/>
      <c r="T371" s="8"/>
      <c r="U371" s="8"/>
      <c r="V371" s="8"/>
      <c r="W371" s="8"/>
      <c r="X371" s="8"/>
      <c r="Y371" s="8"/>
      <c r="Z371" s="8"/>
      <c r="AA371" s="9"/>
      <c r="AB371" s="3"/>
    </row>
    <row r="372" spans="1:28" ht="11.25" customHeight="1">
      <c r="A372" s="8"/>
      <c r="B372" s="8"/>
      <c r="C372" s="8"/>
      <c r="D372" s="8"/>
      <c r="E372" s="8"/>
      <c r="F372" s="8"/>
      <c r="G372" s="31"/>
      <c r="H372" s="8"/>
      <c r="I372" s="8"/>
      <c r="J372" s="8"/>
      <c r="K372" s="8"/>
      <c r="L372" s="8"/>
      <c r="M372" s="8"/>
      <c r="N372" s="8"/>
      <c r="O372" s="8"/>
      <c r="P372" s="8"/>
      <c r="R372" s="8"/>
      <c r="S372" s="8"/>
      <c r="T372" s="8"/>
      <c r="U372" s="8"/>
      <c r="V372" s="8"/>
      <c r="W372" s="8"/>
      <c r="X372" s="8"/>
      <c r="Y372" s="8"/>
      <c r="Z372" s="8"/>
      <c r="AA372" s="9"/>
      <c r="AB372" s="3"/>
    </row>
    <row r="373" spans="1:28" ht="11.25" customHeight="1">
      <c r="A373" s="8"/>
      <c r="B373" s="8"/>
      <c r="C373" s="8"/>
      <c r="D373" s="8"/>
      <c r="E373" s="8"/>
      <c r="F373" s="8"/>
      <c r="G373" s="31"/>
      <c r="H373" s="8"/>
      <c r="I373" s="8"/>
      <c r="J373" s="8"/>
      <c r="K373" s="8"/>
      <c r="L373" s="8"/>
      <c r="M373" s="8"/>
      <c r="N373" s="8"/>
      <c r="O373" s="8"/>
      <c r="P373" s="8"/>
      <c r="R373" s="8"/>
      <c r="S373" s="8"/>
      <c r="T373" s="8"/>
      <c r="U373" s="8"/>
      <c r="V373" s="8"/>
      <c r="W373" s="8"/>
      <c r="X373" s="8"/>
      <c r="Y373" s="8"/>
      <c r="Z373" s="8"/>
      <c r="AA373" s="9"/>
      <c r="AB373" s="3"/>
    </row>
    <row r="374" spans="1:28" ht="11.25" customHeight="1">
      <c r="A374" s="8"/>
      <c r="B374" s="8"/>
      <c r="C374" s="8"/>
      <c r="D374" s="8"/>
      <c r="E374" s="8"/>
      <c r="F374" s="8"/>
      <c r="G374" s="31"/>
      <c r="H374" s="8"/>
      <c r="I374" s="8"/>
      <c r="J374" s="8"/>
      <c r="K374" s="8"/>
      <c r="L374" s="8"/>
      <c r="M374" s="8"/>
      <c r="N374" s="8"/>
      <c r="O374" s="8"/>
      <c r="P374" s="8"/>
      <c r="R374" s="8"/>
      <c r="S374" s="8"/>
      <c r="T374" s="8"/>
      <c r="U374" s="8"/>
      <c r="V374" s="8"/>
      <c r="W374" s="8"/>
      <c r="X374" s="8"/>
      <c r="Y374" s="8"/>
      <c r="Z374" s="8"/>
      <c r="AA374" s="9"/>
      <c r="AB374" s="3"/>
    </row>
    <row r="375" spans="1:28" ht="11.25" customHeight="1">
      <c r="A375" s="8"/>
      <c r="B375" s="8"/>
      <c r="C375" s="8"/>
      <c r="D375" s="8"/>
      <c r="E375" s="8"/>
      <c r="F375" s="8"/>
      <c r="G375" s="31"/>
      <c r="H375" s="8"/>
      <c r="I375" s="8"/>
      <c r="J375" s="8"/>
      <c r="K375" s="8"/>
      <c r="L375" s="8"/>
      <c r="M375" s="8"/>
      <c r="N375" s="8"/>
      <c r="O375" s="8"/>
      <c r="P375" s="8"/>
      <c r="R375" s="8"/>
      <c r="S375" s="8"/>
      <c r="T375" s="8"/>
      <c r="U375" s="8"/>
      <c r="V375" s="8"/>
      <c r="W375" s="8"/>
      <c r="X375" s="8"/>
      <c r="Y375" s="8"/>
      <c r="Z375" s="8"/>
      <c r="AA375" s="9"/>
      <c r="AB375" s="3"/>
    </row>
    <row r="376" spans="1:28" ht="11.25" customHeight="1">
      <c r="A376" s="8"/>
      <c r="B376" s="8"/>
      <c r="C376" s="8"/>
      <c r="D376" s="8"/>
      <c r="E376" s="8"/>
      <c r="F376" s="8"/>
      <c r="G376" s="31"/>
      <c r="H376" s="8"/>
      <c r="I376" s="8"/>
      <c r="J376" s="8"/>
      <c r="K376" s="8"/>
      <c r="L376" s="8"/>
      <c r="M376" s="8"/>
      <c r="N376" s="8"/>
      <c r="O376" s="8"/>
      <c r="P376" s="8"/>
      <c r="R376" s="8"/>
      <c r="S376" s="8"/>
      <c r="T376" s="8"/>
      <c r="U376" s="8"/>
      <c r="V376" s="8"/>
      <c r="W376" s="8"/>
      <c r="X376" s="8"/>
      <c r="Y376" s="8"/>
      <c r="Z376" s="8"/>
      <c r="AA376" s="9"/>
      <c r="AB376" s="3"/>
    </row>
    <row r="377" spans="1:28" ht="11.25" customHeight="1">
      <c r="A377" s="8"/>
      <c r="B377" s="8"/>
      <c r="C377" s="8"/>
      <c r="D377" s="8"/>
      <c r="E377" s="8"/>
      <c r="F377" s="8"/>
      <c r="G377" s="31"/>
      <c r="H377" s="8"/>
      <c r="I377" s="8"/>
      <c r="J377" s="8"/>
      <c r="K377" s="8"/>
      <c r="L377" s="8"/>
      <c r="M377" s="8"/>
      <c r="N377" s="8"/>
      <c r="O377" s="8"/>
      <c r="P377" s="8"/>
      <c r="R377" s="8"/>
      <c r="S377" s="8"/>
      <c r="T377" s="8"/>
      <c r="U377" s="8"/>
      <c r="V377" s="8"/>
      <c r="W377" s="8"/>
      <c r="X377" s="8"/>
      <c r="Y377" s="8"/>
      <c r="Z377" s="8"/>
      <c r="AA377" s="9"/>
      <c r="AB377" s="3"/>
    </row>
    <row r="378" spans="1:28" ht="11.25" customHeight="1">
      <c r="A378" s="8"/>
      <c r="B378" s="8"/>
      <c r="C378" s="8"/>
      <c r="D378" s="8"/>
      <c r="E378" s="8"/>
      <c r="F378" s="8"/>
      <c r="G378" s="31"/>
      <c r="H378" s="8"/>
      <c r="I378" s="8"/>
      <c r="J378" s="8"/>
      <c r="K378" s="8"/>
      <c r="L378" s="8"/>
      <c r="M378" s="8"/>
      <c r="N378" s="8"/>
      <c r="O378" s="8"/>
      <c r="P378" s="8"/>
      <c r="R378" s="8"/>
      <c r="S378" s="8"/>
      <c r="T378" s="8"/>
      <c r="U378" s="8"/>
      <c r="V378" s="8"/>
      <c r="W378" s="8"/>
      <c r="X378" s="8"/>
      <c r="Y378" s="8"/>
      <c r="Z378" s="8"/>
      <c r="AA378" s="9"/>
      <c r="AB378" s="3"/>
    </row>
    <row r="379" spans="1:28" ht="11.25" customHeight="1">
      <c r="A379" s="8"/>
      <c r="B379" s="8"/>
      <c r="C379" s="8"/>
      <c r="D379" s="8"/>
      <c r="E379" s="8"/>
      <c r="F379" s="8"/>
      <c r="G379" s="31"/>
      <c r="H379" s="8"/>
      <c r="I379" s="8"/>
      <c r="J379" s="8"/>
      <c r="K379" s="8"/>
      <c r="L379" s="8"/>
      <c r="M379" s="8"/>
      <c r="N379" s="8"/>
      <c r="O379" s="8"/>
      <c r="P379" s="8"/>
      <c r="R379" s="8"/>
      <c r="S379" s="8"/>
      <c r="T379" s="8"/>
      <c r="U379" s="8"/>
      <c r="V379" s="8"/>
      <c r="W379" s="8"/>
      <c r="X379" s="8"/>
      <c r="Y379" s="8"/>
      <c r="Z379" s="8"/>
      <c r="AA379" s="9"/>
      <c r="AB379" s="3"/>
    </row>
    <row r="380" spans="1:28" ht="11.25" customHeight="1">
      <c r="A380" s="8"/>
      <c r="B380" s="8"/>
      <c r="C380" s="8"/>
      <c r="D380" s="8"/>
      <c r="E380" s="8"/>
      <c r="F380" s="8"/>
      <c r="G380" s="31"/>
      <c r="H380" s="8"/>
      <c r="I380" s="8"/>
      <c r="J380" s="8"/>
      <c r="K380" s="8"/>
      <c r="L380" s="8"/>
      <c r="M380" s="8"/>
      <c r="N380" s="8"/>
      <c r="O380" s="8"/>
      <c r="P380" s="8"/>
      <c r="R380" s="8"/>
      <c r="S380" s="8"/>
      <c r="T380" s="8"/>
      <c r="U380" s="8"/>
      <c r="V380" s="8"/>
      <c r="W380" s="8"/>
      <c r="X380" s="8"/>
      <c r="Y380" s="8"/>
      <c r="Z380" s="8"/>
      <c r="AA380" s="9"/>
      <c r="AB380" s="3"/>
    </row>
    <row r="381" spans="1:28" ht="11.25" customHeight="1">
      <c r="A381" s="8"/>
      <c r="B381" s="8"/>
      <c r="C381" s="8"/>
      <c r="D381" s="8"/>
      <c r="E381" s="8"/>
      <c r="F381" s="8"/>
      <c r="G381" s="31"/>
      <c r="H381" s="8"/>
      <c r="I381" s="8"/>
      <c r="J381" s="8"/>
      <c r="K381" s="8"/>
      <c r="L381" s="8"/>
      <c r="M381" s="8"/>
      <c r="N381" s="8"/>
      <c r="O381" s="8"/>
      <c r="P381" s="8"/>
      <c r="R381" s="8"/>
      <c r="S381" s="8"/>
      <c r="T381" s="8"/>
      <c r="U381" s="8"/>
      <c r="V381" s="8"/>
      <c r="W381" s="8"/>
      <c r="X381" s="8"/>
      <c r="Y381" s="8"/>
      <c r="Z381" s="8"/>
      <c r="AA381" s="9"/>
      <c r="AB381" s="3"/>
    </row>
    <row r="382" spans="1:28" ht="11.25" customHeight="1">
      <c r="A382" s="8"/>
      <c r="B382" s="8"/>
      <c r="C382" s="8"/>
      <c r="D382" s="8"/>
      <c r="E382" s="8"/>
      <c r="F382" s="8"/>
      <c r="G382" s="31"/>
      <c r="H382" s="8"/>
      <c r="I382" s="8"/>
      <c r="J382" s="8"/>
      <c r="K382" s="8"/>
      <c r="L382" s="8"/>
      <c r="M382" s="8"/>
      <c r="N382" s="8"/>
      <c r="O382" s="8"/>
      <c r="P382" s="8"/>
      <c r="R382" s="8"/>
      <c r="S382" s="8"/>
      <c r="T382" s="8"/>
      <c r="U382" s="8"/>
      <c r="V382" s="8"/>
      <c r="W382" s="8"/>
      <c r="X382" s="8"/>
      <c r="Y382" s="8"/>
      <c r="Z382" s="8"/>
      <c r="AA382" s="9"/>
      <c r="AB382" s="3"/>
    </row>
    <row r="383" spans="1:28" ht="11.25" customHeight="1">
      <c r="A383" s="8"/>
      <c r="B383" s="8"/>
      <c r="C383" s="8"/>
      <c r="D383" s="8"/>
      <c r="E383" s="8"/>
      <c r="F383" s="8"/>
      <c r="G383" s="31"/>
      <c r="H383" s="8"/>
      <c r="I383" s="8"/>
      <c r="J383" s="8"/>
      <c r="K383" s="8"/>
      <c r="L383" s="8"/>
      <c r="M383" s="8"/>
      <c r="N383" s="8"/>
      <c r="O383" s="8"/>
      <c r="P383" s="8"/>
      <c r="R383" s="8"/>
      <c r="S383" s="8"/>
      <c r="T383" s="8"/>
      <c r="U383" s="8"/>
      <c r="V383" s="8"/>
      <c r="W383" s="8"/>
      <c r="X383" s="8"/>
      <c r="Y383" s="8"/>
      <c r="Z383" s="8"/>
      <c r="AA383" s="9"/>
      <c r="AB383" s="3"/>
    </row>
    <row r="384" spans="1:28" ht="11.25" customHeight="1">
      <c r="A384" s="8"/>
      <c r="B384" s="8"/>
      <c r="C384" s="8"/>
      <c r="D384" s="8"/>
      <c r="E384" s="8"/>
      <c r="F384" s="8"/>
      <c r="G384" s="31"/>
      <c r="H384" s="8"/>
      <c r="I384" s="8"/>
      <c r="J384" s="8"/>
      <c r="K384" s="8"/>
      <c r="L384" s="8"/>
      <c r="M384" s="8"/>
      <c r="N384" s="8"/>
      <c r="O384" s="8"/>
      <c r="P384" s="8"/>
      <c r="R384" s="8"/>
      <c r="S384" s="8"/>
      <c r="T384" s="8"/>
      <c r="U384" s="8"/>
      <c r="V384" s="8"/>
      <c r="W384" s="8"/>
      <c r="X384" s="8"/>
      <c r="Y384" s="8"/>
      <c r="Z384" s="8"/>
      <c r="AA384" s="9"/>
      <c r="AB384" s="3"/>
    </row>
    <row r="385" spans="1:28" ht="11.25" customHeight="1">
      <c r="A385" s="8"/>
      <c r="B385" s="8"/>
      <c r="C385" s="8"/>
      <c r="D385" s="8"/>
      <c r="E385" s="8"/>
      <c r="F385" s="8"/>
      <c r="G385" s="31"/>
      <c r="H385" s="8"/>
      <c r="I385" s="8"/>
      <c r="J385" s="8"/>
      <c r="K385" s="8"/>
      <c r="L385" s="8"/>
      <c r="M385" s="8"/>
      <c r="N385" s="8"/>
      <c r="O385" s="8"/>
      <c r="P385" s="8"/>
      <c r="R385" s="8"/>
      <c r="S385" s="8"/>
      <c r="T385" s="8"/>
      <c r="U385" s="8"/>
      <c r="V385" s="8"/>
      <c r="W385" s="8"/>
      <c r="X385" s="8"/>
      <c r="Y385" s="8"/>
      <c r="Z385" s="8"/>
      <c r="AA385" s="9"/>
      <c r="AB385" s="3"/>
    </row>
    <row r="386" spans="1:28" ht="11.25" customHeight="1">
      <c r="A386" s="8"/>
      <c r="B386" s="8"/>
      <c r="C386" s="8"/>
      <c r="D386" s="8"/>
      <c r="E386" s="8"/>
      <c r="F386" s="8"/>
      <c r="G386" s="31"/>
      <c r="H386" s="8"/>
      <c r="I386" s="8"/>
      <c r="J386" s="8"/>
      <c r="K386" s="8"/>
      <c r="L386" s="8"/>
      <c r="M386" s="8"/>
      <c r="N386" s="8"/>
      <c r="O386" s="8"/>
      <c r="P386" s="8"/>
      <c r="R386" s="8"/>
      <c r="S386" s="8"/>
      <c r="T386" s="8"/>
      <c r="U386" s="8"/>
      <c r="V386" s="8"/>
      <c r="W386" s="8"/>
      <c r="X386" s="8"/>
      <c r="Y386" s="8"/>
      <c r="Z386" s="8"/>
      <c r="AA386" s="9"/>
      <c r="AB386" s="3"/>
    </row>
    <row r="387" spans="1:28" ht="11.25" customHeight="1">
      <c r="A387" s="8"/>
      <c r="B387" s="8"/>
      <c r="C387" s="8"/>
      <c r="D387" s="8"/>
      <c r="E387" s="8"/>
      <c r="F387" s="8"/>
      <c r="G387" s="31"/>
      <c r="H387" s="8"/>
      <c r="I387" s="8"/>
      <c r="J387" s="8"/>
      <c r="K387" s="8"/>
      <c r="L387" s="8"/>
      <c r="M387" s="8"/>
      <c r="N387" s="8"/>
      <c r="O387" s="8"/>
      <c r="P387" s="8"/>
      <c r="R387" s="8"/>
      <c r="S387" s="8"/>
      <c r="T387" s="8"/>
      <c r="U387" s="8"/>
      <c r="V387" s="8"/>
      <c r="W387" s="8"/>
      <c r="X387" s="8"/>
      <c r="Y387" s="8"/>
      <c r="Z387" s="8"/>
      <c r="AA387" s="9"/>
      <c r="AB387" s="3"/>
    </row>
    <row r="388" spans="1:28" ht="11.25" customHeight="1">
      <c r="A388" s="8"/>
      <c r="B388" s="8"/>
      <c r="C388" s="8"/>
      <c r="D388" s="8"/>
      <c r="E388" s="8"/>
      <c r="F388" s="8"/>
      <c r="G388" s="31"/>
      <c r="H388" s="8"/>
      <c r="I388" s="8"/>
      <c r="J388" s="8"/>
      <c r="K388" s="8"/>
      <c r="L388" s="8"/>
      <c r="M388" s="8"/>
      <c r="N388" s="8"/>
      <c r="O388" s="8"/>
      <c r="P388" s="8"/>
      <c r="R388" s="8"/>
      <c r="S388" s="8"/>
      <c r="T388" s="8"/>
      <c r="U388" s="8"/>
      <c r="V388" s="8"/>
      <c r="W388" s="8"/>
      <c r="X388" s="8"/>
      <c r="Y388" s="8"/>
      <c r="Z388" s="8"/>
      <c r="AA388" s="9"/>
      <c r="AB388" s="3"/>
    </row>
    <row r="389" spans="1:28" ht="11.25" customHeight="1">
      <c r="A389" s="8"/>
      <c r="B389" s="8"/>
      <c r="C389" s="8"/>
      <c r="D389" s="8"/>
      <c r="E389" s="8"/>
      <c r="F389" s="8"/>
      <c r="G389" s="31"/>
      <c r="H389" s="8"/>
      <c r="I389" s="8"/>
      <c r="J389" s="8"/>
      <c r="K389" s="8"/>
      <c r="L389" s="8"/>
      <c r="M389" s="8"/>
      <c r="N389" s="8"/>
      <c r="O389" s="8"/>
      <c r="P389" s="8"/>
      <c r="R389" s="8"/>
      <c r="S389" s="8"/>
      <c r="T389" s="8"/>
      <c r="U389" s="8"/>
      <c r="V389" s="8"/>
      <c r="W389" s="8"/>
      <c r="X389" s="8"/>
      <c r="Y389" s="8"/>
      <c r="Z389" s="8"/>
      <c r="AA389" s="9"/>
      <c r="AB389" s="3"/>
    </row>
    <row r="390" spans="1:28" ht="11.25" customHeight="1">
      <c r="A390" s="8"/>
      <c r="B390" s="8"/>
      <c r="C390" s="8"/>
      <c r="D390" s="8"/>
      <c r="E390" s="8"/>
      <c r="F390" s="8"/>
      <c r="G390" s="31"/>
      <c r="H390" s="8"/>
      <c r="I390" s="8"/>
      <c r="J390" s="8"/>
      <c r="K390" s="8"/>
      <c r="L390" s="8"/>
      <c r="M390" s="8"/>
      <c r="N390" s="8"/>
      <c r="O390" s="8"/>
      <c r="P390" s="8"/>
      <c r="R390" s="8"/>
      <c r="S390" s="8"/>
      <c r="T390" s="8"/>
      <c r="U390" s="8"/>
      <c r="V390" s="8"/>
      <c r="W390" s="8"/>
      <c r="X390" s="8"/>
      <c r="Y390" s="8"/>
      <c r="Z390" s="8"/>
      <c r="AA390" s="9"/>
      <c r="AB390" s="3"/>
    </row>
    <row r="391" spans="1:28" ht="11.25" customHeight="1">
      <c r="A391" s="8"/>
      <c r="B391" s="8"/>
      <c r="C391" s="8"/>
      <c r="D391" s="8"/>
      <c r="E391" s="8"/>
      <c r="F391" s="8"/>
      <c r="G391" s="31"/>
      <c r="H391" s="8"/>
      <c r="I391" s="8"/>
      <c r="J391" s="8"/>
      <c r="K391" s="8"/>
      <c r="L391" s="8"/>
      <c r="M391" s="8"/>
      <c r="N391" s="8"/>
      <c r="O391" s="8"/>
      <c r="P391" s="8"/>
      <c r="R391" s="8"/>
      <c r="S391" s="8"/>
      <c r="T391" s="8"/>
      <c r="U391" s="8"/>
      <c r="V391" s="8"/>
      <c r="W391" s="8"/>
      <c r="X391" s="8"/>
      <c r="Y391" s="8"/>
      <c r="Z391" s="8"/>
      <c r="AA391" s="9"/>
      <c r="AB391" s="3"/>
    </row>
    <row r="392" spans="1:28" ht="11.25" customHeight="1">
      <c r="A392" s="8"/>
      <c r="B392" s="8"/>
      <c r="C392" s="8"/>
      <c r="D392" s="8"/>
      <c r="E392" s="8"/>
      <c r="F392" s="8"/>
      <c r="G392" s="31"/>
      <c r="H392" s="8"/>
      <c r="I392" s="8"/>
      <c r="J392" s="8"/>
      <c r="K392" s="8"/>
      <c r="L392" s="8"/>
      <c r="M392" s="8"/>
      <c r="N392" s="8"/>
      <c r="O392" s="8"/>
      <c r="P392" s="8"/>
      <c r="R392" s="8"/>
      <c r="S392" s="8"/>
      <c r="T392" s="8"/>
      <c r="U392" s="8"/>
      <c r="V392" s="8"/>
      <c r="W392" s="8"/>
      <c r="X392" s="8"/>
      <c r="Y392" s="8"/>
      <c r="Z392" s="8"/>
      <c r="AA392" s="9"/>
      <c r="AB392" s="3"/>
    </row>
    <row r="393" spans="1:28" ht="11.25" customHeight="1">
      <c r="A393" s="8"/>
      <c r="B393" s="8"/>
      <c r="C393" s="8"/>
      <c r="D393" s="8"/>
      <c r="E393" s="8"/>
      <c r="F393" s="8"/>
      <c r="G393" s="31"/>
      <c r="H393" s="8"/>
      <c r="I393" s="8"/>
      <c r="J393" s="8"/>
      <c r="K393" s="8"/>
      <c r="L393" s="8"/>
      <c r="M393" s="8"/>
      <c r="N393" s="8"/>
      <c r="O393" s="8"/>
      <c r="P393" s="8"/>
      <c r="R393" s="8"/>
      <c r="S393" s="8"/>
      <c r="T393" s="8"/>
      <c r="U393" s="8"/>
      <c r="V393" s="8"/>
      <c r="W393" s="8"/>
      <c r="X393" s="8"/>
      <c r="Y393" s="8"/>
      <c r="Z393" s="8"/>
      <c r="AA393" s="9"/>
      <c r="AB393" s="3"/>
    </row>
    <row r="394" spans="1:28" ht="11.25" customHeight="1">
      <c r="A394" s="8"/>
      <c r="B394" s="8"/>
      <c r="C394" s="8"/>
      <c r="D394" s="8"/>
      <c r="E394" s="8"/>
      <c r="F394" s="8"/>
      <c r="G394" s="31"/>
      <c r="H394" s="8"/>
      <c r="I394" s="8"/>
      <c r="J394" s="8"/>
      <c r="K394" s="8"/>
      <c r="L394" s="8"/>
      <c r="M394" s="8"/>
      <c r="N394" s="8"/>
      <c r="O394" s="8"/>
      <c r="P394" s="8"/>
      <c r="R394" s="8"/>
      <c r="S394" s="8"/>
      <c r="T394" s="8"/>
      <c r="U394" s="8"/>
      <c r="V394" s="8"/>
      <c r="W394" s="8"/>
      <c r="X394" s="8"/>
      <c r="Y394" s="8"/>
      <c r="Z394" s="8"/>
      <c r="AA394" s="9"/>
      <c r="AB394" s="3"/>
    </row>
    <row r="395" spans="1:28" ht="11.25" customHeight="1">
      <c r="A395" s="8"/>
      <c r="B395" s="8"/>
      <c r="C395" s="8"/>
      <c r="D395" s="8"/>
      <c r="E395" s="8"/>
      <c r="F395" s="8"/>
      <c r="G395" s="31"/>
      <c r="H395" s="8"/>
      <c r="I395" s="8"/>
      <c r="J395" s="8"/>
      <c r="K395" s="8"/>
      <c r="L395" s="8"/>
      <c r="M395" s="8"/>
      <c r="N395" s="8"/>
      <c r="O395" s="8"/>
      <c r="P395" s="8"/>
      <c r="R395" s="8"/>
      <c r="S395" s="8"/>
      <c r="T395" s="8"/>
      <c r="U395" s="8"/>
      <c r="V395" s="8"/>
      <c r="W395" s="8"/>
      <c r="X395" s="8"/>
      <c r="Y395" s="8"/>
      <c r="Z395" s="8"/>
      <c r="AA395" s="9"/>
      <c r="AB395" s="3"/>
    </row>
    <row r="396" spans="1:28" ht="11.25" customHeight="1">
      <c r="A396" s="8"/>
      <c r="B396" s="8"/>
      <c r="C396" s="8"/>
      <c r="D396" s="8"/>
      <c r="E396" s="8"/>
      <c r="F396" s="8"/>
      <c r="G396" s="31"/>
      <c r="H396" s="8"/>
      <c r="I396" s="8"/>
      <c r="J396" s="8"/>
      <c r="K396" s="8"/>
      <c r="L396" s="8"/>
      <c r="M396" s="8"/>
      <c r="N396" s="8"/>
      <c r="O396" s="8"/>
      <c r="P396" s="8"/>
      <c r="R396" s="8"/>
      <c r="S396" s="8"/>
      <c r="T396" s="8"/>
      <c r="U396" s="8"/>
      <c r="V396" s="8"/>
      <c r="W396" s="8"/>
      <c r="X396" s="8"/>
      <c r="Y396" s="8"/>
      <c r="Z396" s="8"/>
      <c r="AA396" s="9"/>
      <c r="AB396" s="3"/>
    </row>
    <row r="397" spans="1:28" ht="11.25" customHeight="1">
      <c r="A397" s="8"/>
      <c r="B397" s="8"/>
      <c r="C397" s="8"/>
      <c r="D397" s="8"/>
      <c r="E397" s="8"/>
      <c r="F397" s="8"/>
      <c r="G397" s="31"/>
      <c r="H397" s="8"/>
      <c r="I397" s="8"/>
      <c r="J397" s="8"/>
      <c r="K397" s="8"/>
      <c r="L397" s="8"/>
      <c r="M397" s="8"/>
      <c r="N397" s="8"/>
      <c r="O397" s="8"/>
      <c r="P397" s="8"/>
      <c r="R397" s="8"/>
      <c r="S397" s="8"/>
      <c r="T397" s="8"/>
      <c r="U397" s="8"/>
      <c r="V397" s="8"/>
      <c r="W397" s="8"/>
      <c r="X397" s="8"/>
      <c r="Y397" s="8"/>
      <c r="Z397" s="8"/>
      <c r="AA397" s="9"/>
      <c r="AB397" s="3"/>
    </row>
    <row r="398" spans="1:28" ht="11.25" customHeight="1">
      <c r="A398" s="8"/>
      <c r="B398" s="8"/>
      <c r="C398" s="8"/>
      <c r="D398" s="8"/>
      <c r="E398" s="8"/>
      <c r="F398" s="8"/>
      <c r="G398" s="31"/>
      <c r="H398" s="8"/>
      <c r="I398" s="8"/>
      <c r="J398" s="8"/>
      <c r="K398" s="8"/>
      <c r="L398" s="8"/>
      <c r="M398" s="8"/>
      <c r="N398" s="8"/>
      <c r="O398" s="8"/>
      <c r="P398" s="8"/>
      <c r="R398" s="8"/>
      <c r="S398" s="8"/>
      <c r="T398" s="8"/>
      <c r="U398" s="8"/>
      <c r="V398" s="8"/>
      <c r="W398" s="8"/>
      <c r="X398" s="8"/>
      <c r="Y398" s="8"/>
      <c r="Z398" s="8"/>
      <c r="AA398" s="9"/>
      <c r="AB398" s="3"/>
    </row>
    <row r="399" spans="1:28" ht="11.25" customHeight="1">
      <c r="A399" s="8"/>
      <c r="B399" s="8"/>
      <c r="C399" s="8"/>
      <c r="D399" s="8"/>
      <c r="E399" s="8"/>
      <c r="F399" s="8"/>
      <c r="G399" s="31"/>
      <c r="H399" s="8"/>
      <c r="I399" s="8"/>
      <c r="J399" s="8"/>
      <c r="K399" s="8"/>
      <c r="L399" s="8"/>
      <c r="M399" s="8"/>
      <c r="N399" s="8"/>
      <c r="O399" s="8"/>
      <c r="P399" s="8"/>
      <c r="R399" s="8"/>
      <c r="S399" s="8"/>
      <c r="T399" s="8"/>
      <c r="U399" s="8"/>
      <c r="V399" s="8"/>
      <c r="W399" s="8"/>
      <c r="X399" s="8"/>
      <c r="Y399" s="8"/>
      <c r="Z399" s="8"/>
      <c r="AA399" s="9"/>
      <c r="AB399" s="3"/>
    </row>
    <row r="400" spans="1:28" ht="11.25" customHeight="1">
      <c r="A400" s="8"/>
      <c r="B400" s="8"/>
      <c r="C400" s="8"/>
      <c r="D400" s="8"/>
      <c r="E400" s="8"/>
      <c r="F400" s="8"/>
      <c r="G400" s="31"/>
      <c r="H400" s="8"/>
      <c r="I400" s="8"/>
      <c r="J400" s="8"/>
      <c r="K400" s="8"/>
      <c r="L400" s="8"/>
      <c r="M400" s="8"/>
      <c r="N400" s="8"/>
      <c r="O400" s="8"/>
      <c r="P400" s="8"/>
      <c r="R400" s="8"/>
      <c r="S400" s="8"/>
      <c r="T400" s="8"/>
      <c r="U400" s="8"/>
      <c r="V400" s="8"/>
      <c r="W400" s="8"/>
      <c r="X400" s="8"/>
      <c r="Y400" s="8"/>
      <c r="Z400" s="8"/>
      <c r="AA400" s="9"/>
      <c r="AB400" s="3"/>
    </row>
    <row r="401" spans="1:28" ht="11.25" customHeight="1">
      <c r="A401" s="8"/>
      <c r="B401" s="8"/>
      <c r="C401" s="8"/>
      <c r="D401" s="8"/>
      <c r="E401" s="8"/>
      <c r="F401" s="8"/>
      <c r="G401" s="31"/>
      <c r="H401" s="8"/>
      <c r="I401" s="8"/>
      <c r="J401" s="8"/>
      <c r="K401" s="8"/>
      <c r="L401" s="8"/>
      <c r="M401" s="8"/>
      <c r="N401" s="8"/>
      <c r="O401" s="8"/>
      <c r="P401" s="8"/>
      <c r="R401" s="8"/>
      <c r="S401" s="8"/>
      <c r="T401" s="8"/>
      <c r="U401" s="8"/>
      <c r="V401" s="8"/>
      <c r="W401" s="8"/>
      <c r="X401" s="8"/>
      <c r="Y401" s="8"/>
      <c r="Z401" s="8"/>
      <c r="AA401" s="9"/>
      <c r="AB401" s="3"/>
    </row>
    <row r="402" spans="1:28" ht="11.25" customHeight="1">
      <c r="A402" s="8"/>
      <c r="B402" s="8"/>
      <c r="C402" s="8"/>
      <c r="D402" s="8"/>
      <c r="E402" s="8"/>
      <c r="F402" s="8"/>
      <c r="G402" s="31"/>
      <c r="H402" s="8"/>
      <c r="I402" s="8"/>
      <c r="J402" s="8"/>
      <c r="K402" s="8"/>
      <c r="L402" s="8"/>
      <c r="M402" s="8"/>
      <c r="N402" s="8"/>
      <c r="O402" s="8"/>
      <c r="P402" s="8"/>
      <c r="R402" s="8"/>
      <c r="S402" s="8"/>
      <c r="T402" s="8"/>
      <c r="U402" s="8"/>
      <c r="V402" s="8"/>
      <c r="W402" s="8"/>
      <c r="X402" s="8"/>
      <c r="Y402" s="8"/>
      <c r="Z402" s="8"/>
      <c r="AA402" s="9"/>
      <c r="AB402" s="3"/>
    </row>
    <row r="403" spans="1:28" ht="11.25" customHeight="1">
      <c r="A403" s="8"/>
      <c r="B403" s="8"/>
      <c r="C403" s="8"/>
      <c r="D403" s="8"/>
      <c r="E403" s="8"/>
      <c r="F403" s="8"/>
      <c r="G403" s="31"/>
      <c r="H403" s="8"/>
      <c r="I403" s="8"/>
      <c r="J403" s="8"/>
      <c r="K403" s="8"/>
      <c r="L403" s="8"/>
      <c r="M403" s="8"/>
      <c r="N403" s="8"/>
      <c r="O403" s="8"/>
      <c r="P403" s="8"/>
      <c r="R403" s="8"/>
      <c r="S403" s="8"/>
      <c r="T403" s="8"/>
      <c r="U403" s="8"/>
      <c r="V403" s="8"/>
      <c r="W403" s="8"/>
      <c r="X403" s="8"/>
      <c r="Y403" s="8"/>
      <c r="Z403" s="8"/>
      <c r="AA403" s="9"/>
      <c r="AB403" s="3"/>
    </row>
    <row r="404" spans="1:28" ht="11.25" customHeight="1">
      <c r="A404" s="8"/>
      <c r="B404" s="8"/>
      <c r="C404" s="8"/>
      <c r="D404" s="8"/>
      <c r="E404" s="8"/>
      <c r="F404" s="8"/>
      <c r="G404" s="31"/>
      <c r="H404" s="8"/>
      <c r="I404" s="8"/>
      <c r="J404" s="8"/>
      <c r="K404" s="8"/>
      <c r="L404" s="8"/>
      <c r="M404" s="8"/>
      <c r="N404" s="8"/>
      <c r="O404" s="8"/>
      <c r="P404" s="8"/>
      <c r="R404" s="8"/>
      <c r="S404" s="8"/>
      <c r="T404" s="8"/>
      <c r="U404" s="8"/>
      <c r="V404" s="8"/>
      <c r="W404" s="8"/>
      <c r="X404" s="8"/>
      <c r="Y404" s="8"/>
      <c r="Z404" s="8"/>
      <c r="AA404" s="9"/>
      <c r="AB404" s="3"/>
    </row>
    <row r="405" spans="1:28" ht="11.25" customHeight="1">
      <c r="A405" s="8"/>
      <c r="B405" s="8"/>
      <c r="C405" s="8"/>
      <c r="D405" s="8"/>
      <c r="E405" s="8"/>
      <c r="F405" s="8"/>
      <c r="G405" s="31"/>
      <c r="H405" s="8"/>
      <c r="I405" s="8"/>
      <c r="J405" s="8"/>
      <c r="K405" s="8"/>
      <c r="L405" s="8"/>
      <c r="M405" s="8"/>
      <c r="N405" s="8"/>
      <c r="O405" s="8"/>
      <c r="P405" s="8"/>
      <c r="R405" s="8"/>
      <c r="S405" s="8"/>
      <c r="T405" s="8"/>
      <c r="U405" s="8"/>
      <c r="V405" s="8"/>
      <c r="W405" s="8"/>
      <c r="X405" s="8"/>
      <c r="Y405" s="8"/>
      <c r="Z405" s="8"/>
      <c r="AA405" s="9"/>
      <c r="AB405" s="3"/>
    </row>
    <row r="406" spans="1:28" ht="11.25" customHeight="1">
      <c r="A406" s="8"/>
      <c r="B406" s="8"/>
      <c r="C406" s="8"/>
      <c r="D406" s="8"/>
      <c r="E406" s="8"/>
      <c r="F406" s="8"/>
      <c r="G406" s="31"/>
      <c r="H406" s="8"/>
      <c r="I406" s="8"/>
      <c r="J406" s="8"/>
      <c r="K406" s="8"/>
      <c r="L406" s="8"/>
      <c r="M406" s="8"/>
      <c r="N406" s="8"/>
      <c r="O406" s="8"/>
      <c r="P406" s="8"/>
      <c r="R406" s="8"/>
      <c r="S406" s="8"/>
      <c r="T406" s="8"/>
      <c r="U406" s="8"/>
      <c r="V406" s="8"/>
      <c r="W406" s="8"/>
      <c r="X406" s="8"/>
      <c r="Y406" s="8"/>
      <c r="Z406" s="8"/>
      <c r="AA406" s="9"/>
      <c r="AB406" s="3"/>
    </row>
    <row r="407" spans="1:28" ht="11.25" customHeight="1">
      <c r="A407" s="8"/>
      <c r="B407" s="8"/>
      <c r="C407" s="8"/>
      <c r="D407" s="8"/>
      <c r="E407" s="8"/>
      <c r="F407" s="8"/>
      <c r="G407" s="31"/>
      <c r="H407" s="8"/>
      <c r="I407" s="8"/>
      <c r="J407" s="8"/>
      <c r="K407" s="8"/>
      <c r="L407" s="8"/>
      <c r="M407" s="8"/>
      <c r="N407" s="8"/>
      <c r="O407" s="8"/>
      <c r="P407" s="8"/>
      <c r="R407" s="8"/>
      <c r="S407" s="8"/>
      <c r="T407" s="8"/>
      <c r="U407" s="8"/>
      <c r="V407" s="8"/>
      <c r="W407" s="8"/>
      <c r="X407" s="8"/>
      <c r="Y407" s="8"/>
      <c r="Z407" s="8"/>
      <c r="AA407" s="9"/>
      <c r="AB407" s="3"/>
    </row>
    <row r="408" spans="1:28" ht="11.25" customHeight="1">
      <c r="A408" s="8"/>
      <c r="B408" s="8"/>
      <c r="C408" s="8"/>
      <c r="D408" s="8"/>
      <c r="E408" s="8"/>
      <c r="F408" s="8"/>
      <c r="G408" s="31"/>
      <c r="H408" s="8"/>
      <c r="I408" s="8"/>
      <c r="J408" s="8"/>
      <c r="K408" s="8"/>
      <c r="L408" s="8"/>
      <c r="M408" s="8"/>
      <c r="N408" s="8"/>
      <c r="O408" s="8"/>
      <c r="P408" s="8"/>
      <c r="R408" s="8"/>
      <c r="S408" s="8"/>
      <c r="T408" s="8"/>
      <c r="U408" s="8"/>
      <c r="V408" s="8"/>
      <c r="W408" s="8"/>
      <c r="X408" s="8"/>
      <c r="Y408" s="8"/>
      <c r="Z408" s="8"/>
      <c r="AA408" s="9"/>
      <c r="AB408" s="3"/>
    </row>
    <row r="409" spans="1:28" ht="11.25" customHeight="1">
      <c r="A409" s="8"/>
      <c r="B409" s="8"/>
      <c r="C409" s="8"/>
      <c r="D409" s="8"/>
      <c r="E409" s="8"/>
      <c r="F409" s="8"/>
      <c r="G409" s="31"/>
      <c r="H409" s="8"/>
      <c r="I409" s="8"/>
      <c r="J409" s="8"/>
      <c r="K409" s="8"/>
      <c r="L409" s="8"/>
      <c r="M409" s="8"/>
      <c r="N409" s="8"/>
      <c r="O409" s="8"/>
      <c r="P409" s="8"/>
      <c r="R409" s="8"/>
      <c r="S409" s="8"/>
      <c r="T409" s="8"/>
      <c r="U409" s="8"/>
      <c r="V409" s="8"/>
      <c r="W409" s="8"/>
      <c r="X409" s="8"/>
      <c r="Y409" s="8"/>
      <c r="Z409" s="8"/>
      <c r="AA409" s="9"/>
      <c r="AB409" s="3"/>
    </row>
    <row r="410" spans="1:28" ht="11.25" customHeight="1">
      <c r="A410" s="8"/>
      <c r="B410" s="8"/>
      <c r="C410" s="8"/>
      <c r="D410" s="8"/>
      <c r="E410" s="8"/>
      <c r="F410" s="8"/>
      <c r="G410" s="31"/>
      <c r="H410" s="8"/>
      <c r="I410" s="8"/>
      <c r="J410" s="8"/>
      <c r="K410" s="8"/>
      <c r="L410" s="8"/>
      <c r="M410" s="8"/>
      <c r="N410" s="8"/>
      <c r="O410" s="8"/>
      <c r="P410" s="8"/>
      <c r="R410" s="8"/>
      <c r="S410" s="8"/>
      <c r="T410" s="8"/>
      <c r="U410" s="8"/>
      <c r="V410" s="8"/>
      <c r="W410" s="8"/>
      <c r="X410" s="8"/>
      <c r="Y410" s="8"/>
      <c r="Z410" s="8"/>
      <c r="AA410" s="9"/>
      <c r="AB410" s="3"/>
    </row>
    <row r="411" spans="1:28" ht="11.25" customHeight="1">
      <c r="A411" s="8"/>
      <c r="B411" s="8"/>
      <c r="C411" s="8"/>
      <c r="D411" s="8"/>
      <c r="E411" s="8"/>
      <c r="F411" s="8"/>
      <c r="G411" s="31"/>
      <c r="H411" s="8"/>
      <c r="I411" s="8"/>
      <c r="J411" s="8"/>
      <c r="K411" s="8"/>
      <c r="L411" s="8"/>
      <c r="M411" s="8"/>
      <c r="N411" s="8"/>
      <c r="O411" s="8"/>
      <c r="P411" s="8"/>
      <c r="R411" s="8"/>
      <c r="S411" s="8"/>
      <c r="T411" s="8"/>
      <c r="U411" s="8"/>
      <c r="V411" s="8"/>
      <c r="W411" s="8"/>
      <c r="X411" s="8"/>
      <c r="Y411" s="8"/>
      <c r="Z411" s="8"/>
      <c r="AA411" s="9"/>
      <c r="AB411" s="3"/>
    </row>
    <row r="412" spans="1:28" ht="11.25" customHeight="1">
      <c r="A412" s="8"/>
      <c r="B412" s="8"/>
      <c r="C412" s="8"/>
      <c r="D412" s="8"/>
      <c r="E412" s="8"/>
      <c r="F412" s="8"/>
      <c r="G412" s="31"/>
      <c r="H412" s="8"/>
      <c r="I412" s="8"/>
      <c r="J412" s="8"/>
      <c r="K412" s="8"/>
      <c r="L412" s="8"/>
      <c r="M412" s="8"/>
      <c r="N412" s="8"/>
      <c r="O412" s="8"/>
      <c r="P412" s="8"/>
      <c r="R412" s="8"/>
      <c r="S412" s="8"/>
      <c r="T412" s="8"/>
      <c r="U412" s="8"/>
      <c r="V412" s="8"/>
      <c r="W412" s="8"/>
      <c r="X412" s="8"/>
      <c r="Y412" s="8"/>
      <c r="Z412" s="8"/>
      <c r="AA412" s="9"/>
      <c r="AB412" s="3"/>
    </row>
    <row r="413" spans="1:28" ht="11.25" customHeight="1">
      <c r="A413" s="8"/>
      <c r="B413" s="8"/>
      <c r="C413" s="8"/>
      <c r="D413" s="8"/>
      <c r="E413" s="8"/>
      <c r="F413" s="8"/>
      <c r="G413" s="31"/>
      <c r="H413" s="8"/>
      <c r="I413" s="8"/>
      <c r="J413" s="8"/>
      <c r="K413" s="8"/>
      <c r="L413" s="8"/>
      <c r="M413" s="8"/>
      <c r="N413" s="8"/>
      <c r="O413" s="8"/>
      <c r="P413" s="8"/>
      <c r="R413" s="8"/>
      <c r="S413" s="8"/>
      <c r="T413" s="8"/>
      <c r="U413" s="8"/>
      <c r="V413" s="8"/>
      <c r="W413" s="8"/>
      <c r="X413" s="8"/>
      <c r="Y413" s="8"/>
      <c r="Z413" s="8"/>
      <c r="AA413" s="9"/>
      <c r="AB413" s="3"/>
    </row>
    <row r="414" spans="1:28" ht="11.25" customHeight="1">
      <c r="A414" s="8"/>
      <c r="B414" s="8"/>
      <c r="C414" s="8"/>
      <c r="D414" s="8"/>
      <c r="E414" s="8"/>
      <c r="F414" s="8"/>
      <c r="G414" s="31"/>
      <c r="H414" s="8"/>
      <c r="I414" s="8"/>
      <c r="J414" s="8"/>
      <c r="K414" s="8"/>
      <c r="L414" s="8"/>
      <c r="M414" s="8"/>
      <c r="N414" s="8"/>
      <c r="O414" s="8"/>
      <c r="P414" s="8"/>
      <c r="R414" s="8"/>
      <c r="S414" s="8"/>
      <c r="T414" s="8"/>
      <c r="U414" s="8"/>
      <c r="V414" s="8"/>
      <c r="W414" s="8"/>
      <c r="X414" s="8"/>
      <c r="Y414" s="8"/>
      <c r="Z414" s="8"/>
      <c r="AA414" s="9"/>
      <c r="AB414" s="3"/>
    </row>
    <row r="415" spans="1:28" ht="11.25" customHeight="1">
      <c r="A415" s="8"/>
      <c r="B415" s="8"/>
      <c r="C415" s="8"/>
      <c r="D415" s="8"/>
      <c r="E415" s="8"/>
      <c r="F415" s="8"/>
      <c r="G415" s="31"/>
      <c r="H415" s="8"/>
      <c r="I415" s="8"/>
      <c r="J415" s="8"/>
      <c r="K415" s="8"/>
      <c r="L415" s="8"/>
      <c r="M415" s="8"/>
      <c r="N415" s="8"/>
      <c r="O415" s="8"/>
      <c r="P415" s="8"/>
      <c r="R415" s="8"/>
      <c r="S415" s="8"/>
      <c r="T415" s="8"/>
      <c r="U415" s="8"/>
      <c r="V415" s="8"/>
      <c r="W415" s="8"/>
      <c r="X415" s="8"/>
      <c r="Y415" s="8"/>
      <c r="Z415" s="8"/>
      <c r="AA415" s="9"/>
      <c r="AB415" s="3"/>
    </row>
    <row r="416" spans="1:28" ht="11.25" customHeight="1">
      <c r="A416" s="8"/>
      <c r="B416" s="8"/>
      <c r="C416" s="8"/>
      <c r="D416" s="8"/>
      <c r="E416" s="8"/>
      <c r="F416" s="8"/>
      <c r="G416" s="31"/>
      <c r="H416" s="8"/>
      <c r="I416" s="8"/>
      <c r="J416" s="8"/>
      <c r="K416" s="8"/>
      <c r="L416" s="8"/>
      <c r="M416" s="8"/>
      <c r="N416" s="8"/>
      <c r="O416" s="8"/>
      <c r="P416" s="8"/>
      <c r="R416" s="8"/>
      <c r="S416" s="8"/>
      <c r="T416" s="8"/>
      <c r="U416" s="8"/>
      <c r="V416" s="8"/>
      <c r="W416" s="8"/>
      <c r="X416" s="8"/>
      <c r="Y416" s="8"/>
      <c r="Z416" s="8"/>
      <c r="AA416" s="9"/>
      <c r="AB416" s="3"/>
    </row>
    <row r="417" spans="1:28" ht="11.25" customHeight="1">
      <c r="A417" s="8"/>
      <c r="B417" s="8"/>
      <c r="C417" s="8"/>
      <c r="D417" s="8"/>
      <c r="E417" s="8"/>
      <c r="F417" s="8"/>
      <c r="G417" s="31"/>
      <c r="H417" s="8"/>
      <c r="I417" s="8"/>
      <c r="J417" s="8"/>
      <c r="K417" s="8"/>
      <c r="L417" s="8"/>
      <c r="M417" s="8"/>
      <c r="N417" s="8"/>
      <c r="O417" s="8"/>
      <c r="P417" s="8"/>
      <c r="R417" s="8"/>
      <c r="S417" s="8"/>
      <c r="T417" s="8"/>
      <c r="U417" s="8"/>
      <c r="V417" s="8"/>
      <c r="W417" s="8"/>
      <c r="X417" s="8"/>
      <c r="Y417" s="8"/>
      <c r="Z417" s="8"/>
      <c r="AA417" s="9"/>
      <c r="AB417" s="3"/>
    </row>
    <row r="418" spans="1:28" ht="11.25" customHeight="1">
      <c r="A418" s="8"/>
      <c r="B418" s="8"/>
      <c r="C418" s="8"/>
      <c r="D418" s="8"/>
      <c r="E418" s="8"/>
      <c r="F418" s="8"/>
      <c r="G418" s="31"/>
      <c r="H418" s="8"/>
      <c r="I418" s="8"/>
      <c r="J418" s="8"/>
      <c r="K418" s="8"/>
      <c r="L418" s="8"/>
      <c r="M418" s="8"/>
      <c r="N418" s="8"/>
      <c r="O418" s="8"/>
      <c r="P418" s="8"/>
      <c r="R418" s="8"/>
      <c r="S418" s="8"/>
      <c r="T418" s="8"/>
      <c r="U418" s="8"/>
      <c r="V418" s="8"/>
      <c r="W418" s="8"/>
      <c r="X418" s="8"/>
      <c r="Y418" s="8"/>
      <c r="Z418" s="8"/>
      <c r="AA418" s="9"/>
      <c r="AB418" s="3"/>
    </row>
    <row r="419" spans="1:28" ht="11.25" customHeight="1">
      <c r="A419" s="8"/>
      <c r="B419" s="8"/>
      <c r="C419" s="8"/>
      <c r="D419" s="8"/>
      <c r="E419" s="8"/>
      <c r="F419" s="8"/>
      <c r="G419" s="31"/>
      <c r="H419" s="8"/>
      <c r="I419" s="8"/>
      <c r="J419" s="8"/>
      <c r="K419" s="8"/>
      <c r="L419" s="8"/>
      <c r="M419" s="8"/>
      <c r="N419" s="8"/>
      <c r="O419" s="8"/>
      <c r="P419" s="8"/>
      <c r="R419" s="8"/>
      <c r="S419" s="8"/>
      <c r="T419" s="8"/>
      <c r="U419" s="8"/>
      <c r="V419" s="8"/>
      <c r="W419" s="8"/>
      <c r="X419" s="8"/>
      <c r="Y419" s="8"/>
      <c r="Z419" s="8"/>
      <c r="AA419" s="9"/>
      <c r="AB419" s="3"/>
    </row>
    <row r="420" spans="1:28" ht="11.25" customHeight="1">
      <c r="A420" s="8"/>
      <c r="B420" s="8"/>
      <c r="C420" s="8"/>
      <c r="D420" s="8"/>
      <c r="E420" s="8"/>
      <c r="F420" s="8"/>
      <c r="G420" s="31"/>
      <c r="H420" s="8"/>
      <c r="I420" s="8"/>
      <c r="J420" s="8"/>
      <c r="K420" s="8"/>
      <c r="L420" s="8"/>
      <c r="M420" s="8"/>
      <c r="N420" s="8"/>
      <c r="O420" s="8"/>
      <c r="P420" s="8"/>
      <c r="R420" s="8"/>
      <c r="S420" s="8"/>
      <c r="T420" s="8"/>
      <c r="U420" s="8"/>
      <c r="V420" s="8"/>
      <c r="W420" s="8"/>
      <c r="X420" s="8"/>
      <c r="Y420" s="8"/>
      <c r="Z420" s="8"/>
      <c r="AA420" s="9"/>
      <c r="AB420" s="3"/>
    </row>
    <row r="421" spans="1:28" ht="11.25" customHeight="1">
      <c r="A421" s="8"/>
      <c r="B421" s="8"/>
      <c r="C421" s="8"/>
      <c r="D421" s="8"/>
      <c r="E421" s="8"/>
      <c r="F421" s="8"/>
      <c r="G421" s="31"/>
      <c r="H421" s="8"/>
      <c r="I421" s="8"/>
      <c r="J421" s="8"/>
      <c r="K421" s="8"/>
      <c r="L421" s="8"/>
      <c r="M421" s="8"/>
      <c r="N421" s="8"/>
      <c r="O421" s="8"/>
      <c r="P421" s="8"/>
      <c r="R421" s="8"/>
      <c r="S421" s="8"/>
      <c r="T421" s="8"/>
      <c r="U421" s="8"/>
      <c r="V421" s="8"/>
      <c r="W421" s="8"/>
      <c r="X421" s="8"/>
      <c r="Y421" s="8"/>
      <c r="Z421" s="8"/>
      <c r="AA421" s="9"/>
      <c r="AB421" s="3"/>
    </row>
    <row r="422" spans="1:28" ht="11.25" customHeight="1">
      <c r="A422" s="8"/>
      <c r="B422" s="8"/>
      <c r="C422" s="8"/>
      <c r="D422" s="8"/>
      <c r="E422" s="8"/>
      <c r="F422" s="8"/>
      <c r="G422" s="31"/>
      <c r="H422" s="8"/>
      <c r="I422" s="8"/>
      <c r="J422" s="8"/>
      <c r="K422" s="8"/>
      <c r="L422" s="8"/>
      <c r="M422" s="8"/>
      <c r="N422" s="8"/>
      <c r="O422" s="8"/>
      <c r="P422" s="8"/>
      <c r="R422" s="8"/>
      <c r="S422" s="8"/>
      <c r="T422" s="8"/>
      <c r="U422" s="8"/>
      <c r="V422" s="8"/>
      <c r="W422" s="8"/>
      <c r="X422" s="8"/>
      <c r="Y422" s="8"/>
      <c r="Z422" s="8"/>
      <c r="AA422" s="9"/>
      <c r="AB422" s="3"/>
    </row>
    <row r="423" spans="1:28" ht="11.25" customHeight="1">
      <c r="A423" s="8"/>
      <c r="B423" s="8"/>
      <c r="C423" s="8"/>
      <c r="D423" s="8"/>
      <c r="E423" s="8"/>
      <c r="F423" s="8"/>
      <c r="G423" s="31"/>
      <c r="H423" s="8"/>
      <c r="I423" s="8"/>
      <c r="J423" s="8"/>
      <c r="K423" s="8"/>
      <c r="L423" s="8"/>
      <c r="M423" s="8"/>
      <c r="N423" s="8"/>
      <c r="O423" s="8"/>
      <c r="P423" s="8"/>
      <c r="R423" s="8"/>
      <c r="S423" s="8"/>
      <c r="T423" s="8"/>
      <c r="U423" s="8"/>
      <c r="V423" s="8"/>
      <c r="W423" s="8"/>
      <c r="X423" s="8"/>
      <c r="Y423" s="8"/>
      <c r="Z423" s="8"/>
      <c r="AA423" s="9"/>
      <c r="AB423" s="3"/>
    </row>
    <row r="424" spans="1:28" ht="11.25" customHeight="1">
      <c r="A424" s="8"/>
      <c r="B424" s="8"/>
      <c r="C424" s="8"/>
      <c r="D424" s="8"/>
      <c r="E424" s="8"/>
      <c r="F424" s="8"/>
      <c r="G424" s="31"/>
      <c r="H424" s="8"/>
      <c r="I424" s="8"/>
      <c r="J424" s="8"/>
      <c r="K424" s="8"/>
      <c r="L424" s="8"/>
      <c r="M424" s="8"/>
      <c r="N424" s="8"/>
      <c r="O424" s="8"/>
      <c r="P424" s="8"/>
      <c r="R424" s="8"/>
      <c r="S424" s="8"/>
      <c r="T424" s="8"/>
      <c r="U424" s="8"/>
      <c r="V424" s="8"/>
      <c r="W424" s="8"/>
      <c r="X424" s="8"/>
      <c r="Y424" s="8"/>
      <c r="Z424" s="8"/>
      <c r="AA424" s="9"/>
      <c r="AB424" s="3"/>
    </row>
    <row r="425" spans="1:28" ht="11.25" customHeight="1">
      <c r="A425" s="8"/>
      <c r="B425" s="8"/>
      <c r="C425" s="8"/>
      <c r="D425" s="8"/>
      <c r="E425" s="8"/>
      <c r="F425" s="8"/>
      <c r="G425" s="31"/>
      <c r="H425" s="8"/>
      <c r="I425" s="8"/>
      <c r="J425" s="8"/>
      <c r="K425" s="8"/>
      <c r="L425" s="8"/>
      <c r="M425" s="8"/>
      <c r="N425" s="8"/>
      <c r="O425" s="8"/>
      <c r="P425" s="8"/>
      <c r="R425" s="8"/>
      <c r="S425" s="8"/>
      <c r="T425" s="8"/>
      <c r="U425" s="8"/>
      <c r="V425" s="8"/>
      <c r="W425" s="8"/>
      <c r="X425" s="8"/>
      <c r="Y425" s="8"/>
      <c r="Z425" s="8"/>
      <c r="AA425" s="9"/>
      <c r="AB425" s="3"/>
    </row>
    <row r="426" spans="1:28" ht="11.25" customHeight="1">
      <c r="A426" s="8"/>
      <c r="B426" s="8"/>
      <c r="C426" s="8"/>
      <c r="D426" s="8"/>
      <c r="E426" s="8"/>
      <c r="F426" s="8"/>
      <c r="G426" s="31"/>
      <c r="H426" s="8"/>
      <c r="I426" s="8"/>
      <c r="J426" s="8"/>
      <c r="K426" s="8"/>
      <c r="L426" s="8"/>
      <c r="M426" s="8"/>
      <c r="N426" s="8"/>
      <c r="O426" s="8"/>
      <c r="P426" s="8"/>
      <c r="R426" s="8"/>
      <c r="S426" s="8"/>
      <c r="T426" s="8"/>
      <c r="U426" s="8"/>
      <c r="V426" s="8"/>
      <c r="W426" s="8"/>
      <c r="X426" s="8"/>
      <c r="Y426" s="8"/>
      <c r="Z426" s="8"/>
      <c r="AA426" s="9"/>
      <c r="AB426" s="3"/>
    </row>
    <row r="427" spans="1:28" ht="11.25" customHeight="1">
      <c r="A427" s="8"/>
      <c r="B427" s="8"/>
      <c r="C427" s="8"/>
      <c r="D427" s="8"/>
      <c r="E427" s="8"/>
      <c r="F427" s="8"/>
      <c r="G427" s="31"/>
      <c r="H427" s="8"/>
      <c r="I427" s="8"/>
      <c r="J427" s="8"/>
      <c r="K427" s="8"/>
      <c r="L427" s="8"/>
      <c r="M427" s="8"/>
      <c r="N427" s="8"/>
      <c r="O427" s="8"/>
      <c r="P427" s="8"/>
      <c r="R427" s="8"/>
      <c r="S427" s="8"/>
      <c r="T427" s="8"/>
      <c r="U427" s="8"/>
      <c r="V427" s="8"/>
      <c r="W427" s="8"/>
      <c r="X427" s="8"/>
      <c r="Y427" s="8"/>
      <c r="Z427" s="8"/>
      <c r="AA427" s="9"/>
      <c r="AB427" s="3"/>
    </row>
    <row r="428" spans="1:28" ht="11.25" customHeight="1">
      <c r="A428" s="8"/>
      <c r="B428" s="8"/>
      <c r="C428" s="8"/>
      <c r="D428" s="8"/>
      <c r="E428" s="8"/>
      <c r="F428" s="8"/>
      <c r="G428" s="31"/>
      <c r="H428" s="8"/>
      <c r="I428" s="8"/>
      <c r="J428" s="8"/>
      <c r="K428" s="8"/>
      <c r="L428" s="8"/>
      <c r="M428" s="8"/>
      <c r="N428" s="8"/>
      <c r="O428" s="8"/>
      <c r="P428" s="8"/>
      <c r="R428" s="8"/>
      <c r="S428" s="8"/>
      <c r="T428" s="8"/>
      <c r="U428" s="8"/>
      <c r="V428" s="8"/>
      <c r="W428" s="8"/>
      <c r="X428" s="8"/>
      <c r="Y428" s="8"/>
      <c r="Z428" s="8"/>
      <c r="AA428" s="9"/>
      <c r="AB428" s="3"/>
    </row>
    <row r="429" spans="1:28" ht="11.25" customHeight="1">
      <c r="A429" s="8"/>
      <c r="B429" s="8"/>
      <c r="C429" s="8"/>
      <c r="D429" s="8"/>
      <c r="E429" s="8"/>
      <c r="F429" s="8"/>
      <c r="G429" s="31"/>
      <c r="H429" s="8"/>
      <c r="I429" s="8"/>
      <c r="J429" s="8"/>
      <c r="K429" s="8"/>
      <c r="L429" s="8"/>
      <c r="M429" s="8"/>
      <c r="N429" s="8"/>
      <c r="O429" s="8"/>
      <c r="P429" s="8"/>
      <c r="R429" s="8"/>
      <c r="S429" s="8"/>
      <c r="T429" s="8"/>
      <c r="U429" s="8"/>
      <c r="V429" s="8"/>
      <c r="W429" s="8"/>
      <c r="X429" s="8"/>
      <c r="Y429" s="8"/>
      <c r="Z429" s="8"/>
      <c r="AA429" s="9"/>
      <c r="AB429" s="3"/>
    </row>
    <row r="430" spans="1:28" ht="11.25" customHeight="1">
      <c r="A430" s="8"/>
      <c r="B430" s="8"/>
      <c r="C430" s="8"/>
      <c r="D430" s="8"/>
      <c r="E430" s="8"/>
      <c r="F430" s="8"/>
      <c r="G430" s="31"/>
      <c r="H430" s="8"/>
      <c r="I430" s="8"/>
      <c r="J430" s="8"/>
      <c r="K430" s="8"/>
      <c r="L430" s="8"/>
      <c r="M430" s="8"/>
      <c r="N430" s="8"/>
      <c r="O430" s="8"/>
      <c r="P430" s="8"/>
      <c r="R430" s="8"/>
      <c r="S430" s="8"/>
      <c r="T430" s="8"/>
      <c r="U430" s="8"/>
      <c r="V430" s="8"/>
      <c r="W430" s="8"/>
      <c r="X430" s="8"/>
      <c r="Y430" s="8"/>
      <c r="Z430" s="8"/>
      <c r="AA430" s="9"/>
      <c r="AB430" s="3"/>
    </row>
    <row r="431" spans="1:28" ht="11.25" customHeight="1">
      <c r="A431" s="8"/>
      <c r="B431" s="8"/>
      <c r="C431" s="8"/>
      <c r="D431" s="8"/>
      <c r="E431" s="8"/>
      <c r="F431" s="8"/>
      <c r="G431" s="31"/>
      <c r="H431" s="8"/>
      <c r="I431" s="8"/>
      <c r="J431" s="8"/>
      <c r="K431" s="8"/>
      <c r="L431" s="8"/>
      <c r="M431" s="8"/>
      <c r="N431" s="8"/>
      <c r="O431" s="8"/>
      <c r="P431" s="8"/>
      <c r="R431" s="8"/>
      <c r="S431" s="8"/>
      <c r="T431" s="8"/>
      <c r="U431" s="8"/>
      <c r="V431" s="8"/>
      <c r="W431" s="8"/>
      <c r="X431" s="8"/>
      <c r="Y431" s="8"/>
      <c r="Z431" s="8"/>
      <c r="AA431" s="9"/>
      <c r="AB431" s="3"/>
    </row>
    <row r="432" spans="1:28" ht="11.25" customHeight="1">
      <c r="A432" s="8"/>
      <c r="B432" s="8"/>
      <c r="C432" s="8"/>
      <c r="D432" s="8"/>
      <c r="E432" s="8"/>
      <c r="F432" s="8"/>
      <c r="G432" s="31"/>
      <c r="H432" s="8"/>
      <c r="I432" s="8"/>
      <c r="J432" s="8"/>
      <c r="K432" s="8"/>
      <c r="L432" s="8"/>
      <c r="M432" s="8"/>
      <c r="N432" s="8"/>
      <c r="O432" s="8"/>
      <c r="P432" s="8"/>
      <c r="R432" s="8"/>
      <c r="S432" s="8"/>
      <c r="T432" s="8"/>
      <c r="U432" s="8"/>
      <c r="V432" s="8"/>
      <c r="W432" s="8"/>
      <c r="X432" s="8"/>
      <c r="Y432" s="8"/>
      <c r="Z432" s="8"/>
      <c r="AA432" s="9"/>
      <c r="AB432" s="3"/>
    </row>
    <row r="433" spans="1:28" ht="11.25" customHeight="1">
      <c r="A433" s="8"/>
      <c r="B433" s="8"/>
      <c r="C433" s="8"/>
      <c r="D433" s="8"/>
      <c r="E433" s="8"/>
      <c r="F433" s="8"/>
      <c r="G433" s="31"/>
      <c r="H433" s="8"/>
      <c r="I433" s="8"/>
      <c r="J433" s="8"/>
      <c r="K433" s="8"/>
      <c r="L433" s="8"/>
      <c r="M433" s="8"/>
      <c r="N433" s="8"/>
      <c r="O433" s="8"/>
      <c r="P433" s="8"/>
      <c r="R433" s="8"/>
      <c r="S433" s="8"/>
      <c r="T433" s="8"/>
      <c r="U433" s="8"/>
      <c r="V433" s="8"/>
      <c r="W433" s="8"/>
      <c r="X433" s="8"/>
      <c r="Y433" s="8"/>
      <c r="Z433" s="8"/>
      <c r="AA433" s="9"/>
      <c r="AB433" s="3"/>
    </row>
    <row r="434" spans="1:28" ht="11.25" customHeight="1">
      <c r="A434" s="8"/>
      <c r="B434" s="8"/>
      <c r="C434" s="8"/>
      <c r="D434" s="8"/>
      <c r="E434" s="8"/>
      <c r="F434" s="8"/>
      <c r="G434" s="31"/>
      <c r="H434" s="8"/>
      <c r="I434" s="8"/>
      <c r="J434" s="8"/>
      <c r="K434" s="8"/>
      <c r="L434" s="8"/>
      <c r="M434" s="8"/>
      <c r="N434" s="8"/>
      <c r="O434" s="8"/>
      <c r="P434" s="8"/>
      <c r="R434" s="8"/>
      <c r="S434" s="8"/>
      <c r="T434" s="8"/>
      <c r="U434" s="8"/>
      <c r="V434" s="8"/>
      <c r="W434" s="8"/>
      <c r="X434" s="8"/>
      <c r="Y434" s="8"/>
      <c r="Z434" s="8"/>
      <c r="AA434" s="9"/>
      <c r="AB434" s="3"/>
    </row>
    <row r="435" spans="1:28" ht="11.25" customHeight="1">
      <c r="A435" s="8"/>
      <c r="B435" s="8"/>
      <c r="C435" s="8"/>
      <c r="D435" s="8"/>
      <c r="E435" s="8"/>
      <c r="F435" s="8"/>
      <c r="G435" s="31"/>
      <c r="H435" s="8"/>
      <c r="I435" s="8"/>
      <c r="J435" s="8"/>
      <c r="K435" s="8"/>
      <c r="L435" s="8"/>
      <c r="M435" s="8"/>
      <c r="N435" s="8"/>
      <c r="O435" s="8"/>
      <c r="P435" s="8"/>
      <c r="R435" s="8"/>
      <c r="S435" s="8"/>
      <c r="T435" s="8"/>
      <c r="U435" s="8"/>
      <c r="V435" s="8"/>
      <c r="W435" s="8"/>
      <c r="X435" s="8"/>
      <c r="Y435" s="8"/>
      <c r="Z435" s="8"/>
      <c r="AA435" s="9"/>
      <c r="AB435" s="3"/>
    </row>
    <row r="436" spans="1:28" ht="11.25" customHeight="1">
      <c r="A436" s="8"/>
      <c r="B436" s="8"/>
      <c r="C436" s="8"/>
      <c r="D436" s="8"/>
      <c r="E436" s="8"/>
      <c r="F436" s="8"/>
      <c r="G436" s="31"/>
      <c r="H436" s="8"/>
      <c r="I436" s="8"/>
      <c r="J436" s="8"/>
      <c r="K436" s="8"/>
      <c r="L436" s="8"/>
      <c r="M436" s="8"/>
      <c r="N436" s="8"/>
      <c r="O436" s="8"/>
      <c r="P436" s="8"/>
      <c r="R436" s="8"/>
      <c r="S436" s="8"/>
      <c r="T436" s="8"/>
      <c r="U436" s="8"/>
      <c r="V436" s="8"/>
      <c r="W436" s="8"/>
      <c r="X436" s="8"/>
      <c r="Y436" s="8"/>
      <c r="Z436" s="8"/>
      <c r="AA436" s="9"/>
      <c r="AB436" s="3"/>
    </row>
    <row r="437" spans="1:28" ht="11.25" customHeight="1">
      <c r="A437" s="8"/>
      <c r="B437" s="8"/>
      <c r="C437" s="8"/>
      <c r="D437" s="8"/>
      <c r="E437" s="8"/>
      <c r="F437" s="8"/>
      <c r="G437" s="31"/>
      <c r="H437" s="8"/>
      <c r="I437" s="8"/>
      <c r="J437" s="8"/>
      <c r="K437" s="8"/>
      <c r="L437" s="8"/>
      <c r="M437" s="8"/>
      <c r="N437" s="8"/>
      <c r="O437" s="8"/>
      <c r="P437" s="8"/>
      <c r="R437" s="8"/>
      <c r="S437" s="8"/>
      <c r="T437" s="8"/>
      <c r="U437" s="8"/>
      <c r="V437" s="8"/>
      <c r="W437" s="8"/>
      <c r="X437" s="8"/>
      <c r="Y437" s="8"/>
      <c r="Z437" s="8"/>
      <c r="AA437" s="9"/>
      <c r="AB437" s="3"/>
    </row>
    <row r="438" spans="1:28" ht="11.25" customHeight="1">
      <c r="A438" s="8"/>
      <c r="B438" s="8"/>
      <c r="C438" s="8"/>
      <c r="D438" s="8"/>
      <c r="E438" s="8"/>
      <c r="F438" s="8"/>
      <c r="G438" s="31"/>
      <c r="H438" s="8"/>
      <c r="I438" s="8"/>
      <c r="J438" s="8"/>
      <c r="K438" s="8"/>
      <c r="L438" s="8"/>
      <c r="M438" s="8"/>
      <c r="N438" s="8"/>
      <c r="O438" s="8"/>
      <c r="P438" s="8"/>
      <c r="R438" s="8"/>
      <c r="S438" s="8"/>
      <c r="T438" s="8"/>
      <c r="U438" s="8"/>
      <c r="V438" s="8"/>
      <c r="W438" s="8"/>
      <c r="X438" s="8"/>
      <c r="Y438" s="8"/>
      <c r="Z438" s="8"/>
      <c r="AA438" s="9"/>
      <c r="AB438" s="3"/>
    </row>
    <row r="439" spans="1:28" ht="11.25" customHeight="1">
      <c r="A439" s="8"/>
      <c r="B439" s="8"/>
      <c r="C439" s="8"/>
      <c r="D439" s="8"/>
      <c r="E439" s="8"/>
      <c r="F439" s="8"/>
      <c r="G439" s="31"/>
      <c r="H439" s="8"/>
      <c r="I439" s="8"/>
      <c r="J439" s="8"/>
      <c r="K439" s="8"/>
      <c r="L439" s="8"/>
      <c r="M439" s="8"/>
      <c r="N439" s="8"/>
      <c r="O439" s="8"/>
      <c r="P439" s="8"/>
      <c r="R439" s="8"/>
      <c r="S439" s="8"/>
      <c r="T439" s="8"/>
      <c r="U439" s="8"/>
      <c r="V439" s="8"/>
      <c r="W439" s="8"/>
      <c r="X439" s="8"/>
      <c r="Y439" s="8"/>
      <c r="Z439" s="8"/>
      <c r="AA439" s="9"/>
      <c r="AB439" s="3"/>
    </row>
    <row r="440" spans="1:28" ht="11.25" customHeight="1">
      <c r="A440" s="8"/>
      <c r="B440" s="8"/>
      <c r="C440" s="8"/>
      <c r="D440" s="8"/>
      <c r="E440" s="8"/>
      <c r="F440" s="8"/>
      <c r="G440" s="31"/>
      <c r="H440" s="8"/>
      <c r="I440" s="8"/>
      <c r="J440" s="8"/>
      <c r="K440" s="8"/>
      <c r="L440" s="8"/>
      <c r="M440" s="8"/>
      <c r="N440" s="8"/>
      <c r="O440" s="8"/>
      <c r="P440" s="8"/>
      <c r="R440" s="8"/>
      <c r="S440" s="8"/>
      <c r="T440" s="8"/>
      <c r="U440" s="8"/>
      <c r="V440" s="8"/>
      <c r="W440" s="8"/>
      <c r="X440" s="8"/>
      <c r="Y440" s="8"/>
      <c r="Z440" s="8"/>
      <c r="AA440" s="9"/>
      <c r="AB440" s="3"/>
    </row>
    <row r="441" spans="1:28" ht="11.25" customHeight="1">
      <c r="A441" s="8"/>
      <c r="B441" s="8"/>
      <c r="C441" s="8"/>
      <c r="D441" s="8"/>
      <c r="E441" s="8"/>
      <c r="F441" s="8"/>
      <c r="G441" s="31"/>
      <c r="H441" s="8"/>
      <c r="I441" s="8"/>
      <c r="J441" s="8"/>
      <c r="K441" s="8"/>
      <c r="L441" s="8"/>
      <c r="M441" s="8"/>
      <c r="N441" s="8"/>
      <c r="O441" s="8"/>
      <c r="P441" s="8"/>
      <c r="R441" s="8"/>
      <c r="S441" s="8"/>
      <c r="T441" s="8"/>
      <c r="U441" s="8"/>
      <c r="V441" s="8"/>
      <c r="W441" s="8"/>
      <c r="X441" s="8"/>
      <c r="Y441" s="8"/>
      <c r="Z441" s="8"/>
      <c r="AA441" s="9"/>
      <c r="AB441" s="3"/>
    </row>
    <row r="442" spans="1:28" ht="11.25" customHeight="1">
      <c r="A442" s="8"/>
      <c r="B442" s="8"/>
      <c r="C442" s="8"/>
      <c r="D442" s="8"/>
      <c r="E442" s="8"/>
      <c r="F442" s="8"/>
      <c r="G442" s="31"/>
      <c r="H442" s="8"/>
      <c r="I442" s="8"/>
      <c r="J442" s="8"/>
      <c r="K442" s="8"/>
      <c r="L442" s="8"/>
      <c r="M442" s="8"/>
      <c r="N442" s="8"/>
      <c r="O442" s="8"/>
      <c r="P442" s="8"/>
      <c r="R442" s="8"/>
      <c r="S442" s="8"/>
      <c r="T442" s="8"/>
      <c r="U442" s="8"/>
      <c r="V442" s="8"/>
      <c r="W442" s="8"/>
      <c r="X442" s="8"/>
      <c r="Y442" s="8"/>
      <c r="Z442" s="8"/>
      <c r="AA442" s="9"/>
      <c r="AB442" s="3"/>
    </row>
    <row r="443" spans="1:28" ht="11.25" customHeight="1">
      <c r="A443" s="8"/>
      <c r="B443" s="8"/>
      <c r="C443" s="8"/>
      <c r="D443" s="8"/>
      <c r="E443" s="8"/>
      <c r="F443" s="8"/>
      <c r="G443" s="31"/>
      <c r="H443" s="8"/>
      <c r="I443" s="8"/>
      <c r="J443" s="8"/>
      <c r="K443" s="8"/>
      <c r="L443" s="8"/>
      <c r="M443" s="8"/>
      <c r="N443" s="8"/>
      <c r="O443" s="8"/>
      <c r="P443" s="8"/>
      <c r="R443" s="8"/>
      <c r="S443" s="8"/>
      <c r="T443" s="8"/>
      <c r="U443" s="8"/>
      <c r="V443" s="8"/>
      <c r="W443" s="8"/>
      <c r="X443" s="8"/>
      <c r="Y443" s="8"/>
      <c r="Z443" s="8"/>
      <c r="AA443" s="9"/>
      <c r="AB443" s="3"/>
    </row>
    <row r="444" spans="1:28" ht="11.25" customHeight="1">
      <c r="A444" s="8"/>
      <c r="B444" s="8"/>
      <c r="C444" s="8"/>
      <c r="D444" s="8"/>
      <c r="E444" s="8"/>
      <c r="F444" s="8"/>
      <c r="G444" s="31"/>
      <c r="H444" s="8"/>
      <c r="I444" s="8"/>
      <c r="J444" s="8"/>
      <c r="K444" s="8"/>
      <c r="L444" s="8"/>
      <c r="M444" s="8"/>
      <c r="N444" s="8"/>
      <c r="O444" s="8"/>
      <c r="P444" s="8"/>
      <c r="R444" s="8"/>
      <c r="S444" s="8"/>
      <c r="T444" s="8"/>
      <c r="U444" s="8"/>
      <c r="V444" s="8"/>
      <c r="W444" s="8"/>
      <c r="X444" s="8"/>
      <c r="Y444" s="8"/>
      <c r="Z444" s="8"/>
      <c r="AA444" s="9"/>
      <c r="AB444" s="3"/>
    </row>
    <row r="445" spans="1:28" ht="11.25">
      <c r="A445" s="8"/>
      <c r="B445" s="8"/>
      <c r="C445" s="8"/>
      <c r="D445" s="8"/>
      <c r="E445" s="8"/>
      <c r="F445" s="8"/>
      <c r="G445" s="31"/>
      <c r="H445" s="8"/>
      <c r="I445" s="8"/>
      <c r="J445" s="8"/>
      <c r="K445" s="8"/>
      <c r="L445" s="8"/>
      <c r="M445" s="8"/>
      <c r="N445" s="8"/>
      <c r="O445" s="8"/>
      <c r="P445" s="8"/>
      <c r="R445" s="8"/>
      <c r="S445" s="8"/>
      <c r="T445" s="8"/>
      <c r="U445" s="8"/>
      <c r="V445" s="8"/>
      <c r="W445" s="8"/>
      <c r="X445" s="8"/>
      <c r="Y445" s="8"/>
      <c r="Z445" s="8"/>
      <c r="AA445" s="9"/>
      <c r="AB445" s="3"/>
    </row>
    <row r="446" spans="1:28" ht="11.25">
      <c r="A446" s="8"/>
      <c r="B446" s="8"/>
      <c r="C446" s="8"/>
      <c r="D446" s="8"/>
      <c r="E446" s="8"/>
      <c r="F446" s="8"/>
      <c r="G446" s="31"/>
      <c r="H446" s="8"/>
      <c r="I446" s="8"/>
      <c r="J446" s="8"/>
      <c r="K446" s="8"/>
      <c r="L446" s="8"/>
      <c r="M446" s="8"/>
      <c r="N446" s="8"/>
      <c r="O446" s="8"/>
      <c r="P446" s="8"/>
      <c r="R446" s="8"/>
      <c r="S446" s="8"/>
      <c r="T446" s="8"/>
      <c r="U446" s="8"/>
      <c r="V446" s="8"/>
      <c r="W446" s="8"/>
      <c r="X446" s="8"/>
      <c r="Y446" s="8"/>
      <c r="Z446" s="8"/>
      <c r="AA446" s="9"/>
      <c r="AB446" s="3"/>
    </row>
    <row r="447" spans="1:28" ht="11.25">
      <c r="A447" s="8"/>
      <c r="B447" s="8"/>
      <c r="C447" s="8"/>
      <c r="D447" s="8"/>
      <c r="E447" s="8"/>
      <c r="F447" s="8"/>
      <c r="G447" s="31"/>
      <c r="H447" s="8"/>
      <c r="I447" s="8"/>
      <c r="J447" s="8"/>
      <c r="K447" s="8"/>
      <c r="L447" s="8"/>
      <c r="M447" s="8"/>
      <c r="N447" s="8"/>
      <c r="O447" s="8"/>
      <c r="P447" s="8"/>
      <c r="R447" s="8"/>
      <c r="S447" s="8"/>
      <c r="T447" s="8"/>
      <c r="U447" s="8"/>
      <c r="V447" s="8"/>
      <c r="W447" s="8"/>
      <c r="X447" s="8"/>
      <c r="Y447" s="8"/>
      <c r="Z447" s="8"/>
      <c r="AA447" s="9"/>
      <c r="AB447" s="3"/>
    </row>
    <row r="448" spans="1:28" ht="11.25">
      <c r="A448" s="8"/>
      <c r="B448" s="8"/>
      <c r="C448" s="8"/>
      <c r="D448" s="8"/>
      <c r="E448" s="8"/>
      <c r="F448" s="8"/>
      <c r="G448" s="31"/>
      <c r="H448" s="8"/>
      <c r="I448" s="8"/>
      <c r="J448" s="8"/>
      <c r="K448" s="8"/>
      <c r="L448" s="8"/>
      <c r="M448" s="8"/>
      <c r="N448" s="8"/>
      <c r="O448" s="8"/>
      <c r="P448" s="8"/>
      <c r="R448" s="8"/>
      <c r="S448" s="8"/>
      <c r="T448" s="8"/>
      <c r="U448" s="8"/>
      <c r="V448" s="8"/>
      <c r="W448" s="8"/>
      <c r="X448" s="8"/>
      <c r="Y448" s="8"/>
      <c r="Z448" s="8"/>
      <c r="AA448" s="9"/>
      <c r="AB448" s="3"/>
    </row>
    <row r="449" spans="1:28" ht="11.25">
      <c r="A449" s="8"/>
      <c r="B449" s="8"/>
      <c r="C449" s="8"/>
      <c r="D449" s="8"/>
      <c r="E449" s="8"/>
      <c r="F449" s="8"/>
      <c r="G449" s="31"/>
      <c r="H449" s="8"/>
      <c r="I449" s="8"/>
      <c r="J449" s="8"/>
      <c r="K449" s="8"/>
      <c r="L449" s="8"/>
      <c r="M449" s="8"/>
      <c r="N449" s="8"/>
      <c r="O449" s="8"/>
      <c r="P449" s="8"/>
      <c r="R449" s="8"/>
      <c r="S449" s="8"/>
      <c r="T449" s="8"/>
      <c r="U449" s="8"/>
      <c r="V449" s="8"/>
      <c r="W449" s="8"/>
      <c r="X449" s="8"/>
      <c r="Y449" s="8"/>
      <c r="Z449" s="8"/>
      <c r="AA449" s="9"/>
      <c r="AB449" s="3"/>
    </row>
    <row r="450" spans="1:28" ht="11.25">
      <c r="A450" s="8"/>
      <c r="B450" s="8"/>
      <c r="C450" s="8"/>
      <c r="D450" s="8"/>
      <c r="E450" s="8"/>
      <c r="F450" s="8"/>
      <c r="G450" s="31"/>
      <c r="H450" s="8"/>
      <c r="I450" s="8"/>
      <c r="J450" s="8"/>
      <c r="K450" s="8"/>
      <c r="L450" s="8"/>
      <c r="M450" s="8"/>
      <c r="N450" s="8"/>
      <c r="O450" s="8"/>
      <c r="P450" s="8"/>
      <c r="R450" s="8"/>
      <c r="S450" s="8"/>
      <c r="T450" s="8"/>
      <c r="U450" s="8"/>
      <c r="V450" s="8"/>
      <c r="W450" s="8"/>
      <c r="X450" s="8"/>
      <c r="Y450" s="8"/>
      <c r="Z450" s="8"/>
      <c r="AA450" s="9"/>
      <c r="AB450" s="3"/>
    </row>
    <row r="451" spans="1:28" ht="11.25">
      <c r="A451" s="8"/>
      <c r="B451" s="8"/>
      <c r="C451" s="8"/>
      <c r="D451" s="8"/>
      <c r="E451" s="8"/>
      <c r="F451" s="8"/>
      <c r="G451" s="31"/>
      <c r="H451" s="8"/>
      <c r="I451" s="8"/>
      <c r="J451" s="8"/>
      <c r="K451" s="8"/>
      <c r="L451" s="8"/>
      <c r="M451" s="8"/>
      <c r="N451" s="8"/>
      <c r="O451" s="8"/>
      <c r="P451" s="8"/>
      <c r="R451" s="8"/>
      <c r="S451" s="8"/>
      <c r="T451" s="8"/>
      <c r="U451" s="8"/>
      <c r="V451" s="8"/>
      <c r="W451" s="8"/>
      <c r="X451" s="8"/>
      <c r="Y451" s="8"/>
      <c r="Z451" s="8"/>
      <c r="AA451" s="9"/>
      <c r="AB451" s="3"/>
    </row>
    <row r="452" spans="1:28" ht="11.25">
      <c r="A452" s="8"/>
      <c r="B452" s="8"/>
      <c r="C452" s="8"/>
      <c r="D452" s="8"/>
      <c r="E452" s="8"/>
      <c r="F452" s="8"/>
      <c r="G452" s="31"/>
      <c r="H452" s="8"/>
      <c r="I452" s="8"/>
      <c r="J452" s="8"/>
      <c r="K452" s="8"/>
      <c r="L452" s="8"/>
      <c r="M452" s="8"/>
      <c r="N452" s="8"/>
      <c r="O452" s="8"/>
      <c r="P452" s="8"/>
      <c r="R452" s="8"/>
      <c r="S452" s="8"/>
      <c r="T452" s="8"/>
      <c r="U452" s="8"/>
      <c r="V452" s="8"/>
      <c r="W452" s="8"/>
      <c r="X452" s="8"/>
      <c r="Y452" s="8"/>
      <c r="Z452" s="8"/>
      <c r="AA452" s="9"/>
      <c r="AB452" s="3"/>
    </row>
    <row r="453" spans="1:28" ht="11.25">
      <c r="A453" s="8"/>
      <c r="B453" s="8"/>
      <c r="C453" s="8"/>
      <c r="D453" s="8"/>
      <c r="E453" s="8"/>
      <c r="F453" s="8"/>
      <c r="G453" s="31"/>
      <c r="H453" s="8"/>
      <c r="I453" s="8"/>
      <c r="J453" s="8"/>
      <c r="K453" s="8"/>
      <c r="L453" s="8"/>
      <c r="M453" s="8"/>
      <c r="N453" s="8"/>
      <c r="O453" s="8"/>
      <c r="P453" s="8"/>
      <c r="R453" s="8"/>
      <c r="S453" s="8"/>
      <c r="T453" s="8"/>
      <c r="U453" s="8"/>
      <c r="V453" s="8"/>
      <c r="W453" s="8"/>
      <c r="X453" s="8"/>
      <c r="Y453" s="8"/>
      <c r="Z453" s="8"/>
      <c r="AA453" s="9"/>
      <c r="AB453" s="3"/>
    </row>
    <row r="454" spans="1:28" ht="11.25">
      <c r="A454" s="8"/>
      <c r="B454" s="8"/>
      <c r="C454" s="8"/>
      <c r="D454" s="8"/>
      <c r="E454" s="8"/>
      <c r="F454" s="8"/>
      <c r="G454" s="31"/>
      <c r="H454" s="8"/>
      <c r="I454" s="8"/>
      <c r="J454" s="8"/>
      <c r="K454" s="8"/>
      <c r="L454" s="8"/>
      <c r="M454" s="8"/>
      <c r="N454" s="8"/>
      <c r="O454" s="8"/>
      <c r="P454" s="8"/>
      <c r="R454" s="8"/>
      <c r="S454" s="8"/>
      <c r="T454" s="8"/>
      <c r="U454" s="8"/>
      <c r="V454" s="8"/>
      <c r="W454" s="8"/>
      <c r="X454" s="8"/>
      <c r="Y454" s="8"/>
      <c r="Z454" s="8"/>
      <c r="AA454" s="9"/>
      <c r="AB454" s="3"/>
    </row>
    <row r="455" spans="1:28" ht="11.25">
      <c r="A455" s="8"/>
      <c r="B455" s="8"/>
      <c r="C455" s="8"/>
      <c r="D455" s="8"/>
      <c r="E455" s="8"/>
      <c r="F455" s="8"/>
      <c r="G455" s="31"/>
      <c r="H455" s="8"/>
      <c r="I455" s="8"/>
      <c r="J455" s="8"/>
      <c r="K455" s="8"/>
      <c r="L455" s="8"/>
      <c r="M455" s="8"/>
      <c r="N455" s="8"/>
      <c r="O455" s="8"/>
      <c r="P455" s="8"/>
      <c r="R455" s="8"/>
      <c r="S455" s="8"/>
      <c r="T455" s="8"/>
      <c r="U455" s="8"/>
      <c r="V455" s="8"/>
      <c r="W455" s="8"/>
      <c r="X455" s="8"/>
      <c r="Y455" s="8"/>
      <c r="Z455" s="8"/>
      <c r="AA455" s="9"/>
      <c r="AB455" s="3"/>
    </row>
    <row r="456" spans="1:28" ht="11.25">
      <c r="A456" s="8"/>
      <c r="B456" s="8"/>
      <c r="C456" s="8"/>
      <c r="D456" s="8"/>
      <c r="E456" s="8"/>
      <c r="F456" s="8"/>
      <c r="G456" s="31"/>
      <c r="H456" s="8"/>
      <c r="I456" s="8"/>
      <c r="J456" s="8"/>
      <c r="K456" s="8"/>
      <c r="L456" s="8"/>
      <c r="M456" s="8"/>
      <c r="N456" s="8"/>
      <c r="O456" s="8"/>
      <c r="P456" s="8"/>
      <c r="R456" s="8"/>
      <c r="S456" s="8"/>
      <c r="T456" s="8"/>
      <c r="U456" s="8"/>
      <c r="V456" s="8"/>
      <c r="W456" s="8"/>
      <c r="X456" s="8"/>
      <c r="Y456" s="8"/>
      <c r="Z456" s="8"/>
      <c r="AA456" s="9"/>
      <c r="AB456" s="3"/>
    </row>
    <row r="457" spans="1:28" ht="11.25">
      <c r="A457" s="8"/>
      <c r="B457" s="8"/>
      <c r="C457" s="8"/>
      <c r="D457" s="8"/>
      <c r="E457" s="8"/>
      <c r="F457" s="8"/>
      <c r="G457" s="31"/>
      <c r="H457" s="8"/>
      <c r="I457" s="8"/>
      <c r="J457" s="8"/>
      <c r="K457" s="8"/>
      <c r="L457" s="8"/>
      <c r="M457" s="8"/>
      <c r="N457" s="8"/>
      <c r="O457" s="8"/>
      <c r="P457" s="8"/>
      <c r="R457" s="8"/>
      <c r="S457" s="8"/>
      <c r="T457" s="8"/>
      <c r="U457" s="8"/>
      <c r="V457" s="8"/>
      <c r="W457" s="8"/>
      <c r="X457" s="8"/>
      <c r="Y457" s="8"/>
      <c r="Z457" s="8"/>
      <c r="AA457" s="9"/>
      <c r="AB457" s="3"/>
    </row>
    <row r="458" spans="1:28" ht="11.25">
      <c r="A458" s="8"/>
      <c r="B458" s="8"/>
      <c r="C458" s="8"/>
      <c r="D458" s="8"/>
      <c r="E458" s="8"/>
      <c r="F458" s="8"/>
      <c r="G458" s="31"/>
      <c r="H458" s="8"/>
      <c r="I458" s="8"/>
      <c r="J458" s="8"/>
      <c r="K458" s="8"/>
      <c r="L458" s="8"/>
      <c r="M458" s="8"/>
      <c r="N458" s="8"/>
      <c r="O458" s="8"/>
      <c r="P458" s="8"/>
      <c r="R458" s="8"/>
      <c r="S458" s="8"/>
      <c r="T458" s="8"/>
      <c r="U458" s="8"/>
      <c r="V458" s="8"/>
      <c r="W458" s="8"/>
      <c r="X458" s="8"/>
      <c r="Y458" s="8"/>
      <c r="Z458" s="8"/>
      <c r="AA458" s="9"/>
      <c r="AB458" s="3"/>
    </row>
    <row r="459" spans="1:28" ht="11.25">
      <c r="A459" s="8"/>
      <c r="B459" s="8"/>
      <c r="C459" s="8"/>
      <c r="D459" s="8"/>
      <c r="E459" s="8"/>
      <c r="F459" s="8"/>
      <c r="G459" s="31"/>
      <c r="H459" s="8"/>
      <c r="I459" s="8"/>
      <c r="J459" s="8"/>
      <c r="K459" s="8"/>
      <c r="L459" s="8"/>
      <c r="M459" s="8"/>
      <c r="N459" s="8"/>
      <c r="O459" s="8"/>
      <c r="P459" s="8"/>
      <c r="R459" s="8"/>
      <c r="S459" s="8"/>
      <c r="T459" s="8"/>
      <c r="U459" s="8"/>
      <c r="V459" s="8"/>
      <c r="W459" s="8"/>
      <c r="X459" s="8"/>
      <c r="Y459" s="8"/>
      <c r="Z459" s="8"/>
      <c r="AA459" s="9"/>
      <c r="AB459" s="3"/>
    </row>
    <row r="460" spans="1:28" ht="11.25">
      <c r="A460" s="8"/>
      <c r="B460" s="8"/>
      <c r="C460" s="8"/>
      <c r="D460" s="8"/>
      <c r="E460" s="8"/>
      <c r="F460" s="8"/>
      <c r="G460" s="31"/>
      <c r="H460" s="8"/>
      <c r="I460" s="8"/>
      <c r="J460" s="8"/>
      <c r="K460" s="8"/>
      <c r="L460" s="8"/>
      <c r="M460" s="8"/>
      <c r="N460" s="8"/>
      <c r="O460" s="8"/>
      <c r="P460" s="8"/>
      <c r="R460" s="8"/>
      <c r="S460" s="8"/>
      <c r="T460" s="8"/>
      <c r="U460" s="8"/>
      <c r="V460" s="8"/>
      <c r="W460" s="8"/>
      <c r="X460" s="8"/>
      <c r="Y460" s="8"/>
      <c r="Z460" s="8"/>
      <c r="AA460" s="9"/>
      <c r="AB460" s="3"/>
    </row>
    <row r="461" spans="1:28" ht="11.25">
      <c r="A461" s="8"/>
      <c r="B461" s="8"/>
      <c r="C461" s="8"/>
      <c r="D461" s="8"/>
      <c r="E461" s="8"/>
      <c r="F461" s="8"/>
      <c r="G461" s="31"/>
      <c r="H461" s="8"/>
      <c r="I461" s="8"/>
      <c r="J461" s="8"/>
      <c r="K461" s="8"/>
      <c r="L461" s="8"/>
      <c r="M461" s="8"/>
      <c r="N461" s="8"/>
      <c r="O461" s="8"/>
      <c r="P461" s="8"/>
      <c r="R461" s="8"/>
      <c r="S461" s="8"/>
      <c r="T461" s="8"/>
      <c r="U461" s="8"/>
      <c r="V461" s="8"/>
      <c r="W461" s="8"/>
      <c r="X461" s="8"/>
      <c r="Y461" s="8"/>
      <c r="Z461" s="8"/>
      <c r="AA461" s="9"/>
      <c r="AB461" s="3"/>
    </row>
    <row r="462" spans="1:28" ht="11.25">
      <c r="A462" s="8"/>
      <c r="B462" s="8"/>
      <c r="C462" s="8"/>
      <c r="D462" s="8"/>
      <c r="E462" s="8"/>
      <c r="F462" s="8"/>
      <c r="G462" s="31"/>
      <c r="H462" s="8"/>
      <c r="I462" s="8"/>
      <c r="J462" s="8"/>
      <c r="K462" s="8"/>
      <c r="L462" s="8"/>
      <c r="M462" s="8"/>
      <c r="N462" s="8"/>
      <c r="O462" s="8"/>
      <c r="P462" s="8"/>
      <c r="R462" s="8"/>
      <c r="S462" s="8"/>
      <c r="T462" s="8"/>
      <c r="U462" s="8"/>
      <c r="V462" s="8"/>
      <c r="W462" s="8"/>
      <c r="X462" s="8"/>
      <c r="Y462" s="8"/>
      <c r="Z462" s="8"/>
      <c r="AA462" s="9"/>
      <c r="AB462" s="3"/>
    </row>
    <row r="463" spans="1:28" ht="11.25">
      <c r="A463" s="8"/>
      <c r="B463" s="8"/>
      <c r="C463" s="8"/>
      <c r="D463" s="8"/>
      <c r="E463" s="8"/>
      <c r="F463" s="8"/>
      <c r="G463" s="31"/>
      <c r="H463" s="8"/>
      <c r="I463" s="8"/>
      <c r="J463" s="8"/>
      <c r="K463" s="8"/>
      <c r="L463" s="8"/>
      <c r="M463" s="8"/>
      <c r="N463" s="8"/>
      <c r="O463" s="8"/>
      <c r="P463" s="8"/>
      <c r="R463" s="8"/>
      <c r="S463" s="8"/>
      <c r="T463" s="8"/>
      <c r="U463" s="8"/>
      <c r="V463" s="8"/>
      <c r="W463" s="8"/>
      <c r="X463" s="8"/>
      <c r="Y463" s="8"/>
      <c r="Z463" s="8"/>
      <c r="AA463" s="9"/>
      <c r="AB463" s="3"/>
    </row>
    <row r="464" spans="1:28" ht="11.25">
      <c r="A464" s="8"/>
      <c r="B464" s="8"/>
      <c r="C464" s="8"/>
      <c r="D464" s="8"/>
      <c r="E464" s="8"/>
      <c r="F464" s="8"/>
      <c r="G464" s="31"/>
      <c r="H464" s="8"/>
      <c r="I464" s="8"/>
      <c r="J464" s="8"/>
      <c r="K464" s="8"/>
      <c r="L464" s="8"/>
      <c r="M464" s="8"/>
      <c r="N464" s="8"/>
      <c r="O464" s="8"/>
      <c r="P464" s="8"/>
      <c r="R464" s="8"/>
      <c r="S464" s="8"/>
      <c r="T464" s="8"/>
      <c r="U464" s="8"/>
      <c r="V464" s="8"/>
      <c r="W464" s="8"/>
      <c r="X464" s="8"/>
      <c r="Y464" s="8"/>
      <c r="Z464" s="8"/>
      <c r="AA464" s="9"/>
      <c r="AB464" s="3"/>
    </row>
    <row r="465" spans="1:28" ht="11.25">
      <c r="A465" s="8"/>
      <c r="B465" s="8"/>
      <c r="C465" s="8"/>
      <c r="D465" s="8"/>
      <c r="E465" s="8"/>
      <c r="F465" s="8"/>
      <c r="G465" s="31"/>
      <c r="H465" s="8"/>
      <c r="I465" s="8"/>
      <c r="J465" s="8"/>
      <c r="K465" s="8"/>
      <c r="L465" s="8"/>
      <c r="M465" s="8"/>
      <c r="N465" s="8"/>
      <c r="O465" s="8"/>
      <c r="P465" s="8"/>
      <c r="R465" s="8"/>
      <c r="S465" s="8"/>
      <c r="T465" s="8"/>
      <c r="U465" s="8"/>
      <c r="V465" s="8"/>
      <c r="W465" s="8"/>
      <c r="X465" s="8"/>
      <c r="Y465" s="8"/>
      <c r="Z465" s="8"/>
      <c r="AA465" s="9"/>
      <c r="AB465" s="3"/>
    </row>
    <row r="466" spans="1:28" ht="11.25">
      <c r="A466" s="8"/>
      <c r="B466" s="8"/>
      <c r="C466" s="8"/>
      <c r="D466" s="8"/>
      <c r="E466" s="8"/>
      <c r="F466" s="8"/>
      <c r="G466" s="31"/>
      <c r="H466" s="8"/>
      <c r="I466" s="8"/>
      <c r="J466" s="8"/>
      <c r="K466" s="8"/>
      <c r="L466" s="8"/>
      <c r="M466" s="8"/>
      <c r="N466" s="8"/>
      <c r="O466" s="8"/>
      <c r="P466" s="8"/>
      <c r="R466" s="8"/>
      <c r="S466" s="8"/>
      <c r="T466" s="8"/>
      <c r="U466" s="8"/>
      <c r="V466" s="8"/>
      <c r="W466" s="8"/>
      <c r="X466" s="8"/>
      <c r="Y466" s="8"/>
      <c r="Z466" s="8"/>
      <c r="AA466" s="9"/>
      <c r="AB466" s="3"/>
    </row>
    <row r="467" spans="1:28" ht="11.25">
      <c r="A467" s="8"/>
      <c r="B467" s="8"/>
      <c r="C467" s="8"/>
      <c r="D467" s="8"/>
      <c r="E467" s="8"/>
      <c r="F467" s="8"/>
      <c r="G467" s="31"/>
      <c r="H467" s="8"/>
      <c r="I467" s="8"/>
      <c r="J467" s="8"/>
      <c r="K467" s="8"/>
      <c r="L467" s="8"/>
      <c r="M467" s="8"/>
      <c r="N467" s="8"/>
      <c r="O467" s="8"/>
      <c r="P467" s="8"/>
      <c r="R467" s="8"/>
      <c r="S467" s="8"/>
      <c r="T467" s="8"/>
      <c r="U467" s="8"/>
      <c r="V467" s="8"/>
      <c r="W467" s="8"/>
      <c r="X467" s="8"/>
      <c r="Y467" s="8"/>
      <c r="Z467" s="8"/>
      <c r="AA467" s="9"/>
      <c r="AB467" s="3"/>
    </row>
    <row r="468" spans="1:28" ht="11.25">
      <c r="A468" s="8"/>
      <c r="B468" s="8"/>
      <c r="C468" s="8"/>
      <c r="D468" s="8"/>
      <c r="E468" s="8"/>
      <c r="F468" s="8"/>
      <c r="G468" s="31"/>
      <c r="H468" s="8"/>
      <c r="I468" s="8"/>
      <c r="J468" s="8"/>
      <c r="K468" s="8"/>
      <c r="L468" s="8"/>
      <c r="M468" s="8"/>
      <c r="N468" s="8"/>
      <c r="O468" s="8"/>
      <c r="P468" s="8"/>
      <c r="R468" s="8"/>
      <c r="S468" s="8"/>
      <c r="T468" s="8"/>
      <c r="U468" s="8"/>
      <c r="V468" s="8"/>
      <c r="W468" s="8"/>
      <c r="X468" s="8"/>
      <c r="Y468" s="8"/>
      <c r="Z468" s="8"/>
      <c r="AA468" s="9"/>
      <c r="AB468" s="3"/>
    </row>
    <row r="469" spans="1:28" ht="11.25">
      <c r="A469" s="8"/>
      <c r="B469" s="8"/>
      <c r="C469" s="8"/>
      <c r="D469" s="8"/>
      <c r="E469" s="8"/>
      <c r="F469" s="8"/>
      <c r="G469" s="31"/>
      <c r="H469" s="8"/>
      <c r="I469" s="8"/>
      <c r="J469" s="8"/>
      <c r="K469" s="8"/>
      <c r="L469" s="8"/>
      <c r="M469" s="8"/>
      <c r="N469" s="8"/>
      <c r="O469" s="8"/>
      <c r="P469" s="8"/>
      <c r="R469" s="8"/>
      <c r="S469" s="8"/>
      <c r="T469" s="8"/>
      <c r="U469" s="8"/>
      <c r="V469" s="8"/>
      <c r="W469" s="8"/>
      <c r="X469" s="8"/>
      <c r="Y469" s="8"/>
      <c r="Z469" s="8"/>
      <c r="AA469" s="9"/>
      <c r="AB469" s="3"/>
    </row>
    <row r="470" spans="1:28" ht="11.25">
      <c r="A470" s="8"/>
      <c r="B470" s="8"/>
      <c r="C470" s="8"/>
      <c r="D470" s="8"/>
      <c r="E470" s="8"/>
      <c r="F470" s="8"/>
      <c r="G470" s="31"/>
      <c r="H470" s="8"/>
      <c r="I470" s="8"/>
      <c r="J470" s="8"/>
      <c r="K470" s="8"/>
      <c r="L470" s="8"/>
      <c r="M470" s="8"/>
      <c r="N470" s="8"/>
      <c r="O470" s="8"/>
      <c r="P470" s="8"/>
      <c r="R470" s="8"/>
      <c r="S470" s="8"/>
      <c r="T470" s="8"/>
      <c r="U470" s="8"/>
      <c r="V470" s="8"/>
      <c r="W470" s="8"/>
      <c r="X470" s="8"/>
      <c r="Y470" s="8"/>
      <c r="Z470" s="8"/>
      <c r="AA470" s="9"/>
      <c r="AB470" s="3"/>
    </row>
    <row r="471" spans="1:28" ht="11.25">
      <c r="A471" s="8"/>
      <c r="B471" s="8"/>
      <c r="C471" s="8"/>
      <c r="D471" s="8"/>
      <c r="E471" s="8"/>
      <c r="F471" s="8"/>
      <c r="G471" s="31"/>
      <c r="H471" s="8"/>
      <c r="I471" s="8"/>
      <c r="J471" s="8"/>
      <c r="K471" s="8"/>
      <c r="L471" s="8"/>
      <c r="M471" s="8"/>
      <c r="N471" s="8"/>
      <c r="O471" s="8"/>
      <c r="P471" s="8"/>
      <c r="R471" s="8"/>
      <c r="S471" s="8"/>
      <c r="T471" s="8"/>
      <c r="U471" s="8"/>
      <c r="V471" s="8"/>
      <c r="W471" s="8"/>
      <c r="X471" s="8"/>
      <c r="Y471" s="8"/>
      <c r="Z471" s="8"/>
      <c r="AA471" s="9"/>
      <c r="AB471" s="3"/>
    </row>
    <row r="472" spans="1:28" ht="11.25">
      <c r="A472" s="8"/>
      <c r="B472" s="8"/>
      <c r="C472" s="8"/>
      <c r="D472" s="8"/>
      <c r="E472" s="8"/>
      <c r="F472" s="8"/>
      <c r="G472" s="31"/>
      <c r="H472" s="8"/>
      <c r="I472" s="8"/>
      <c r="J472" s="8"/>
      <c r="K472" s="8"/>
      <c r="L472" s="8"/>
      <c r="M472" s="8"/>
      <c r="N472" s="8"/>
      <c r="O472" s="8"/>
      <c r="P472" s="8"/>
      <c r="R472" s="8"/>
      <c r="S472" s="8"/>
      <c r="T472" s="8"/>
      <c r="U472" s="8"/>
      <c r="V472" s="8"/>
      <c r="W472" s="8"/>
      <c r="X472" s="8"/>
      <c r="Y472" s="8"/>
      <c r="Z472" s="8"/>
      <c r="AA472" s="9"/>
      <c r="AB472" s="3"/>
    </row>
    <row r="473" spans="1:28" ht="11.25">
      <c r="A473" s="8"/>
      <c r="B473" s="8"/>
      <c r="C473" s="8"/>
      <c r="D473" s="8"/>
      <c r="E473" s="8"/>
      <c r="F473" s="8"/>
      <c r="G473" s="31"/>
      <c r="H473" s="8"/>
      <c r="I473" s="8"/>
      <c r="J473" s="8"/>
      <c r="K473" s="8"/>
      <c r="L473" s="8"/>
      <c r="M473" s="8"/>
      <c r="N473" s="8"/>
      <c r="O473" s="8"/>
      <c r="P473" s="8"/>
      <c r="R473" s="8"/>
      <c r="S473" s="8"/>
      <c r="T473" s="8"/>
      <c r="U473" s="8"/>
      <c r="V473" s="8"/>
      <c r="W473" s="8"/>
      <c r="X473" s="8"/>
      <c r="Y473" s="8"/>
      <c r="Z473" s="8"/>
      <c r="AA473" s="9"/>
      <c r="AB473" s="3"/>
    </row>
    <row r="474" spans="1:28" ht="11.25">
      <c r="A474" s="8"/>
      <c r="B474" s="8"/>
      <c r="C474" s="8"/>
      <c r="D474" s="8"/>
      <c r="E474" s="8"/>
      <c r="F474" s="8"/>
      <c r="G474" s="31"/>
      <c r="H474" s="8"/>
      <c r="I474" s="8"/>
      <c r="J474" s="8"/>
      <c r="K474" s="8"/>
      <c r="L474" s="8"/>
      <c r="M474" s="8"/>
      <c r="N474" s="8"/>
      <c r="O474" s="8"/>
      <c r="P474" s="8"/>
      <c r="R474" s="8"/>
      <c r="S474" s="8"/>
      <c r="T474" s="8"/>
      <c r="U474" s="8"/>
      <c r="V474" s="8"/>
      <c r="W474" s="8"/>
      <c r="X474" s="8"/>
      <c r="Y474" s="8"/>
      <c r="Z474" s="8"/>
      <c r="AA474" s="9"/>
      <c r="AB474" s="3"/>
    </row>
    <row r="475" spans="1:28" ht="11.25">
      <c r="A475" s="8"/>
      <c r="B475" s="8"/>
      <c r="C475" s="8"/>
      <c r="D475" s="8"/>
      <c r="E475" s="8"/>
      <c r="F475" s="8"/>
      <c r="G475" s="31"/>
      <c r="H475" s="8"/>
      <c r="I475" s="8"/>
      <c r="J475" s="8"/>
      <c r="K475" s="8"/>
      <c r="L475" s="8"/>
      <c r="M475" s="8"/>
      <c r="N475" s="8"/>
      <c r="O475" s="8"/>
      <c r="P475" s="8"/>
      <c r="R475" s="8"/>
      <c r="S475" s="8"/>
      <c r="T475" s="8"/>
      <c r="U475" s="8"/>
      <c r="V475" s="8"/>
      <c r="W475" s="8"/>
      <c r="X475" s="8"/>
      <c r="Y475" s="8"/>
      <c r="Z475" s="8"/>
      <c r="AA475" s="9"/>
      <c r="AB475" s="3"/>
    </row>
    <row r="476" spans="1:28" ht="11.25">
      <c r="A476" s="8"/>
      <c r="B476" s="8"/>
      <c r="C476" s="8"/>
      <c r="D476" s="8"/>
      <c r="E476" s="8"/>
      <c r="F476" s="8"/>
      <c r="G476" s="31"/>
      <c r="H476" s="8"/>
      <c r="I476" s="8"/>
      <c r="J476" s="8"/>
      <c r="K476" s="8"/>
      <c r="L476" s="8"/>
      <c r="M476" s="8"/>
      <c r="N476" s="8"/>
      <c r="O476" s="8"/>
      <c r="P476" s="8"/>
      <c r="R476" s="8"/>
      <c r="S476" s="8"/>
      <c r="T476" s="8"/>
      <c r="U476" s="8"/>
      <c r="V476" s="8"/>
      <c r="W476" s="8"/>
      <c r="X476" s="8"/>
      <c r="Y476" s="8"/>
      <c r="Z476" s="8"/>
      <c r="AA476" s="9"/>
      <c r="AB476" s="3"/>
    </row>
    <row r="477" spans="1:28" ht="11.25">
      <c r="A477" s="8"/>
      <c r="B477" s="8"/>
      <c r="C477" s="8"/>
      <c r="D477" s="8"/>
      <c r="E477" s="8"/>
      <c r="F477" s="8"/>
      <c r="G477" s="31"/>
      <c r="H477" s="8"/>
      <c r="I477" s="8"/>
      <c r="J477" s="8"/>
      <c r="K477" s="8"/>
      <c r="L477" s="8"/>
      <c r="M477" s="8"/>
      <c r="N477" s="8"/>
      <c r="O477" s="8"/>
      <c r="P477" s="8"/>
      <c r="R477" s="8"/>
      <c r="S477" s="8"/>
      <c r="T477" s="8"/>
      <c r="U477" s="8"/>
      <c r="V477" s="8"/>
      <c r="W477" s="8"/>
      <c r="X477" s="8"/>
      <c r="Y477" s="8"/>
      <c r="Z477" s="8"/>
      <c r="AA477" s="9"/>
      <c r="AB477" s="3"/>
    </row>
    <row r="478" spans="1:28" ht="11.25">
      <c r="A478" s="8"/>
      <c r="B478" s="8"/>
      <c r="C478" s="8"/>
      <c r="D478" s="8"/>
      <c r="E478" s="8"/>
      <c r="F478" s="8"/>
      <c r="G478" s="31"/>
      <c r="H478" s="8"/>
      <c r="I478" s="8"/>
      <c r="J478" s="8"/>
      <c r="K478" s="8"/>
      <c r="L478" s="8"/>
      <c r="M478" s="8"/>
      <c r="N478" s="8"/>
      <c r="O478" s="8"/>
      <c r="P478" s="8"/>
      <c r="R478" s="8"/>
      <c r="S478" s="8"/>
      <c r="T478" s="8"/>
      <c r="U478" s="8"/>
      <c r="V478" s="8"/>
      <c r="W478" s="8"/>
      <c r="X478" s="8"/>
      <c r="Y478" s="8"/>
      <c r="Z478" s="8"/>
      <c r="AA478" s="9"/>
      <c r="AB478" s="3"/>
    </row>
    <row r="479" spans="1:28" ht="11.25">
      <c r="A479" s="8"/>
      <c r="B479" s="8"/>
      <c r="C479" s="8"/>
      <c r="D479" s="8"/>
      <c r="E479" s="8"/>
      <c r="F479" s="8"/>
      <c r="G479" s="31"/>
      <c r="H479" s="8"/>
      <c r="I479" s="8"/>
      <c r="J479" s="8"/>
      <c r="K479" s="8"/>
      <c r="L479" s="8"/>
      <c r="M479" s="8"/>
      <c r="N479" s="8"/>
      <c r="O479" s="8"/>
      <c r="P479" s="8"/>
      <c r="R479" s="8"/>
      <c r="S479" s="8"/>
      <c r="T479" s="8"/>
      <c r="U479" s="8"/>
      <c r="V479" s="8"/>
      <c r="W479" s="8"/>
      <c r="X479" s="8"/>
      <c r="Y479" s="8"/>
      <c r="Z479" s="8"/>
      <c r="AA479" s="9"/>
      <c r="AB479" s="3"/>
    </row>
    <row r="480" spans="1:28" ht="11.25">
      <c r="A480" s="8"/>
      <c r="B480" s="8"/>
      <c r="C480" s="8"/>
      <c r="D480" s="8"/>
      <c r="E480" s="8"/>
      <c r="F480" s="8"/>
      <c r="G480" s="31"/>
      <c r="H480" s="8"/>
      <c r="I480" s="8"/>
      <c r="J480" s="8"/>
      <c r="K480" s="8"/>
      <c r="L480" s="8"/>
      <c r="M480" s="8"/>
      <c r="N480" s="8"/>
      <c r="O480" s="8"/>
      <c r="P480" s="8"/>
      <c r="R480" s="8"/>
      <c r="S480" s="8"/>
      <c r="T480" s="8"/>
      <c r="U480" s="8"/>
      <c r="V480" s="8"/>
      <c r="W480" s="8"/>
      <c r="X480" s="8"/>
      <c r="Y480" s="8"/>
      <c r="Z480" s="8"/>
      <c r="AA480" s="9"/>
      <c r="AB480" s="3"/>
    </row>
    <row r="481" spans="1:28" ht="11.25">
      <c r="A481" s="8"/>
      <c r="B481" s="8"/>
      <c r="C481" s="8"/>
      <c r="D481" s="8"/>
      <c r="E481" s="8"/>
      <c r="F481" s="8"/>
      <c r="G481" s="31"/>
      <c r="H481" s="8"/>
      <c r="I481" s="8"/>
      <c r="J481" s="8"/>
      <c r="K481" s="8"/>
      <c r="L481" s="8"/>
      <c r="M481" s="8"/>
      <c r="N481" s="8"/>
      <c r="O481" s="8"/>
      <c r="P481" s="8"/>
      <c r="R481" s="8"/>
      <c r="S481" s="8"/>
      <c r="T481" s="8"/>
      <c r="U481" s="8"/>
      <c r="V481" s="8"/>
      <c r="W481" s="8"/>
      <c r="X481" s="8"/>
      <c r="Y481" s="8"/>
      <c r="Z481" s="8"/>
      <c r="AA481" s="9"/>
      <c r="AB481" s="3"/>
    </row>
    <row r="482" spans="1:28" ht="11.25">
      <c r="A482" s="8"/>
      <c r="B482" s="8"/>
      <c r="C482" s="8"/>
      <c r="D482" s="8"/>
      <c r="E482" s="8"/>
      <c r="F482" s="8"/>
      <c r="G482" s="31"/>
      <c r="H482" s="8"/>
      <c r="I482" s="8"/>
      <c r="J482" s="8"/>
      <c r="K482" s="8"/>
      <c r="L482" s="8"/>
      <c r="M482" s="8"/>
      <c r="N482" s="8"/>
      <c r="O482" s="8"/>
      <c r="P482" s="8"/>
      <c r="R482" s="8"/>
      <c r="S482" s="8"/>
      <c r="T482" s="8"/>
      <c r="U482" s="8"/>
      <c r="V482" s="8"/>
      <c r="W482" s="8"/>
      <c r="X482" s="8"/>
      <c r="Y482" s="8"/>
      <c r="Z482" s="8"/>
      <c r="AA482" s="9"/>
      <c r="AB482" s="3"/>
    </row>
    <row r="483" spans="1:28" ht="11.25">
      <c r="A483" s="8"/>
      <c r="B483" s="8"/>
      <c r="C483" s="8"/>
      <c r="D483" s="8"/>
      <c r="E483" s="8"/>
      <c r="F483" s="8"/>
      <c r="G483" s="31"/>
      <c r="H483" s="8"/>
      <c r="I483" s="8"/>
      <c r="J483" s="8"/>
      <c r="K483" s="8"/>
      <c r="L483" s="8"/>
      <c r="M483" s="8"/>
      <c r="N483" s="8"/>
      <c r="O483" s="8"/>
      <c r="P483" s="8"/>
      <c r="R483" s="8"/>
      <c r="S483" s="8"/>
      <c r="T483" s="8"/>
      <c r="U483" s="8"/>
      <c r="V483" s="8"/>
      <c r="W483" s="8"/>
      <c r="X483" s="8"/>
      <c r="Y483" s="8"/>
      <c r="Z483" s="8"/>
      <c r="AA483" s="9"/>
      <c r="AB483" s="3"/>
    </row>
    <row r="484" spans="1:28" ht="11.25">
      <c r="A484" s="8"/>
      <c r="B484" s="8"/>
      <c r="C484" s="8"/>
      <c r="D484" s="8"/>
      <c r="E484" s="8"/>
      <c r="F484" s="8"/>
      <c r="G484" s="31"/>
      <c r="H484" s="8"/>
      <c r="I484" s="8"/>
      <c r="J484" s="8"/>
      <c r="K484" s="8"/>
      <c r="L484" s="8"/>
      <c r="M484" s="8"/>
      <c r="N484" s="8"/>
      <c r="O484" s="8"/>
      <c r="P484" s="8"/>
      <c r="R484" s="8"/>
      <c r="S484" s="8"/>
      <c r="T484" s="8"/>
      <c r="U484" s="8"/>
      <c r="V484" s="8"/>
      <c r="W484" s="8"/>
      <c r="X484" s="8"/>
      <c r="Y484" s="8"/>
      <c r="Z484" s="8"/>
      <c r="AA484" s="9"/>
      <c r="AB484" s="3"/>
    </row>
    <row r="485" spans="1:28" ht="11.25">
      <c r="A485" s="8"/>
      <c r="B485" s="8"/>
      <c r="C485" s="8"/>
      <c r="D485" s="8"/>
      <c r="E485" s="8"/>
      <c r="F485" s="8"/>
      <c r="G485" s="31"/>
      <c r="H485" s="8"/>
      <c r="I485" s="8"/>
      <c r="J485" s="8"/>
      <c r="K485" s="8"/>
      <c r="L485" s="8"/>
      <c r="M485" s="8"/>
      <c r="N485" s="8"/>
      <c r="O485" s="8"/>
      <c r="P485" s="8"/>
      <c r="R485" s="8"/>
      <c r="S485" s="8"/>
      <c r="T485" s="8"/>
      <c r="U485" s="8"/>
      <c r="V485" s="8"/>
      <c r="W485" s="8"/>
      <c r="X485" s="8"/>
      <c r="Y485" s="8"/>
      <c r="Z485" s="8"/>
      <c r="AA485" s="9"/>
      <c r="AB485" s="3"/>
    </row>
    <row r="486" spans="1:28" ht="11.25">
      <c r="A486" s="8"/>
      <c r="B486" s="8"/>
      <c r="C486" s="8"/>
      <c r="D486" s="8"/>
      <c r="E486" s="8"/>
      <c r="F486" s="8"/>
      <c r="G486" s="31"/>
      <c r="H486" s="8"/>
      <c r="I486" s="8"/>
      <c r="J486" s="8"/>
      <c r="K486" s="8"/>
      <c r="L486" s="8"/>
      <c r="M486" s="8"/>
      <c r="N486" s="8"/>
      <c r="O486" s="8"/>
      <c r="P486" s="8"/>
      <c r="R486" s="8"/>
      <c r="S486" s="8"/>
      <c r="T486" s="8"/>
      <c r="U486" s="8"/>
      <c r="V486" s="8"/>
      <c r="W486" s="8"/>
      <c r="X486" s="8"/>
      <c r="Y486" s="8"/>
      <c r="Z486" s="8"/>
      <c r="AA486" s="9"/>
      <c r="AB486" s="3"/>
    </row>
    <row r="487" spans="1:28" ht="11.25">
      <c r="A487" s="8"/>
      <c r="B487" s="8"/>
      <c r="C487" s="8"/>
      <c r="D487" s="8"/>
      <c r="E487" s="8"/>
      <c r="F487" s="8"/>
      <c r="G487" s="31"/>
      <c r="H487" s="8"/>
      <c r="I487" s="8"/>
      <c r="J487" s="8"/>
      <c r="K487" s="8"/>
      <c r="L487" s="8"/>
      <c r="M487" s="8"/>
      <c r="N487" s="8"/>
      <c r="O487" s="8"/>
      <c r="P487" s="8"/>
      <c r="R487" s="8"/>
      <c r="S487" s="8"/>
      <c r="T487" s="8"/>
      <c r="U487" s="8"/>
      <c r="V487" s="8"/>
      <c r="W487" s="8"/>
      <c r="X487" s="8"/>
      <c r="Y487" s="8"/>
      <c r="Z487" s="8"/>
      <c r="AA487" s="9"/>
      <c r="AB487" s="3"/>
    </row>
    <row r="488" spans="1:28" ht="11.25">
      <c r="A488" s="8"/>
      <c r="B488" s="8"/>
      <c r="C488" s="8"/>
      <c r="D488" s="8"/>
      <c r="E488" s="8"/>
      <c r="F488" s="8"/>
      <c r="G488" s="31"/>
      <c r="H488" s="8"/>
      <c r="I488" s="8"/>
      <c r="J488" s="8"/>
      <c r="K488" s="8"/>
      <c r="L488" s="8"/>
      <c r="M488" s="8"/>
      <c r="N488" s="8"/>
      <c r="O488" s="8"/>
      <c r="P488" s="8"/>
      <c r="R488" s="8"/>
      <c r="S488" s="8"/>
      <c r="T488" s="8"/>
      <c r="U488" s="8"/>
      <c r="V488" s="8"/>
      <c r="W488" s="8"/>
      <c r="X488" s="8"/>
      <c r="Y488" s="8"/>
      <c r="Z488" s="8"/>
      <c r="AA488" s="9"/>
      <c r="AB488" s="3"/>
    </row>
    <row r="489" spans="1:28" ht="11.25">
      <c r="A489" s="8"/>
      <c r="B489" s="8"/>
      <c r="C489" s="8"/>
      <c r="D489" s="8"/>
      <c r="E489" s="8"/>
      <c r="F489" s="8"/>
      <c r="G489" s="31"/>
      <c r="H489" s="8"/>
      <c r="I489" s="8"/>
      <c r="J489" s="8"/>
      <c r="K489" s="8"/>
      <c r="L489" s="8"/>
      <c r="M489" s="8"/>
      <c r="N489" s="8"/>
      <c r="O489" s="8"/>
      <c r="P489" s="8"/>
      <c r="R489" s="8"/>
      <c r="S489" s="8"/>
      <c r="T489" s="8"/>
      <c r="U489" s="8"/>
      <c r="V489" s="8"/>
      <c r="W489" s="8"/>
      <c r="X489" s="8"/>
      <c r="Y489" s="8"/>
      <c r="Z489" s="8"/>
      <c r="AA489" s="9"/>
      <c r="AB489" s="3"/>
    </row>
    <row r="490" spans="1:28" ht="11.25">
      <c r="A490" s="8"/>
      <c r="B490" s="8"/>
      <c r="C490" s="8"/>
      <c r="D490" s="8"/>
      <c r="E490" s="8"/>
      <c r="F490" s="8"/>
      <c r="G490" s="31"/>
      <c r="H490" s="8"/>
      <c r="I490" s="8"/>
      <c r="J490" s="8"/>
      <c r="K490" s="8"/>
      <c r="L490" s="8"/>
      <c r="M490" s="8"/>
      <c r="N490" s="8"/>
      <c r="O490" s="8"/>
      <c r="P490" s="8"/>
      <c r="R490" s="8"/>
      <c r="S490" s="8"/>
      <c r="T490" s="8"/>
      <c r="U490" s="8"/>
      <c r="V490" s="8"/>
      <c r="W490" s="8"/>
      <c r="X490" s="8"/>
      <c r="Y490" s="8"/>
      <c r="Z490" s="8"/>
      <c r="AA490" s="9"/>
      <c r="AB490" s="3"/>
    </row>
    <row r="491" spans="1:28" ht="11.25">
      <c r="A491" s="8"/>
      <c r="B491" s="8"/>
      <c r="C491" s="8"/>
      <c r="D491" s="8"/>
      <c r="E491" s="8"/>
      <c r="F491" s="8"/>
      <c r="G491" s="31"/>
      <c r="H491" s="8"/>
      <c r="I491" s="8"/>
      <c r="J491" s="8"/>
      <c r="K491" s="8"/>
      <c r="L491" s="8"/>
      <c r="M491" s="8"/>
      <c r="N491" s="8"/>
      <c r="O491" s="8"/>
      <c r="P491" s="8"/>
      <c r="R491" s="8"/>
      <c r="S491" s="8"/>
      <c r="T491" s="8"/>
      <c r="U491" s="8"/>
      <c r="V491" s="8"/>
      <c r="W491" s="8"/>
      <c r="X491" s="8"/>
      <c r="Y491" s="8"/>
      <c r="Z491" s="8"/>
      <c r="AA491" s="9"/>
      <c r="AB491" s="3"/>
    </row>
    <row r="492" spans="1:28" ht="11.25">
      <c r="A492" s="8"/>
      <c r="B492" s="8"/>
      <c r="C492" s="8"/>
      <c r="D492" s="8"/>
      <c r="E492" s="8"/>
      <c r="F492" s="8"/>
      <c r="G492" s="31"/>
      <c r="H492" s="8"/>
      <c r="I492" s="8"/>
      <c r="J492" s="8"/>
      <c r="K492" s="8"/>
      <c r="L492" s="8"/>
      <c r="M492" s="8"/>
      <c r="N492" s="8"/>
      <c r="O492" s="8"/>
      <c r="P492" s="8"/>
      <c r="R492" s="8"/>
      <c r="S492" s="8"/>
      <c r="T492" s="8"/>
      <c r="U492" s="8"/>
      <c r="V492" s="8"/>
      <c r="W492" s="8"/>
      <c r="X492" s="8"/>
      <c r="Y492" s="8"/>
      <c r="Z492" s="8"/>
      <c r="AA492" s="9"/>
      <c r="AB492" s="3"/>
    </row>
    <row r="493" spans="1:28" ht="11.25">
      <c r="A493" s="8"/>
      <c r="B493" s="8"/>
      <c r="C493" s="8"/>
      <c r="D493" s="8"/>
      <c r="E493" s="8"/>
      <c r="F493" s="8"/>
      <c r="G493" s="31"/>
      <c r="H493" s="8"/>
      <c r="I493" s="8"/>
      <c r="J493" s="8"/>
      <c r="K493" s="8"/>
      <c r="L493" s="8"/>
      <c r="M493" s="8"/>
      <c r="N493" s="8"/>
      <c r="O493" s="8"/>
      <c r="P493" s="8"/>
      <c r="R493" s="8"/>
      <c r="S493" s="8"/>
      <c r="T493" s="8"/>
      <c r="U493" s="8"/>
      <c r="V493" s="8"/>
      <c r="W493" s="8"/>
      <c r="X493" s="8"/>
      <c r="Y493" s="8"/>
      <c r="Z493" s="8"/>
      <c r="AA493" s="9"/>
      <c r="AB493" s="3"/>
    </row>
    <row r="494" spans="1:28" ht="11.25">
      <c r="A494" s="8"/>
      <c r="B494" s="8"/>
      <c r="C494" s="8"/>
      <c r="D494" s="8"/>
      <c r="E494" s="8"/>
      <c r="F494" s="8"/>
      <c r="G494" s="31"/>
      <c r="H494" s="8"/>
      <c r="I494" s="8"/>
      <c r="J494" s="8"/>
      <c r="K494" s="8"/>
      <c r="L494" s="8"/>
      <c r="M494" s="8"/>
      <c r="N494" s="8"/>
      <c r="O494" s="8"/>
      <c r="P494" s="8"/>
      <c r="R494" s="8"/>
      <c r="S494" s="8"/>
      <c r="T494" s="8"/>
      <c r="U494" s="8"/>
      <c r="V494" s="8"/>
      <c r="W494" s="8"/>
      <c r="X494" s="8"/>
      <c r="Y494" s="8"/>
      <c r="Z494" s="8"/>
      <c r="AA494" s="9"/>
      <c r="AB494" s="3"/>
    </row>
    <row r="495" spans="1:28" ht="11.25">
      <c r="A495" s="8"/>
      <c r="B495" s="8"/>
      <c r="C495" s="8"/>
      <c r="D495" s="8"/>
      <c r="E495" s="8"/>
      <c r="F495" s="8"/>
      <c r="G495" s="31"/>
      <c r="H495" s="8"/>
      <c r="I495" s="8"/>
      <c r="J495" s="8"/>
      <c r="K495" s="8"/>
      <c r="L495" s="8"/>
      <c r="M495" s="8"/>
      <c r="N495" s="8"/>
      <c r="O495" s="8"/>
      <c r="P495" s="8"/>
      <c r="R495" s="8"/>
      <c r="S495" s="8"/>
      <c r="T495" s="8"/>
      <c r="U495" s="8"/>
      <c r="V495" s="8"/>
      <c r="W495" s="8"/>
      <c r="X495" s="8"/>
      <c r="Y495" s="8"/>
      <c r="Z495" s="8"/>
      <c r="AA495" s="9"/>
      <c r="AB495" s="3"/>
    </row>
    <row r="496" spans="1:28" ht="11.25">
      <c r="A496" s="8"/>
      <c r="B496" s="8"/>
      <c r="C496" s="8"/>
      <c r="D496" s="8"/>
      <c r="E496" s="8"/>
      <c r="F496" s="8"/>
      <c r="G496" s="31"/>
      <c r="H496" s="8"/>
      <c r="I496" s="8"/>
      <c r="J496" s="8"/>
      <c r="K496" s="8"/>
      <c r="L496" s="8"/>
      <c r="M496" s="8"/>
      <c r="N496" s="8"/>
      <c r="O496" s="8"/>
      <c r="P496" s="8"/>
      <c r="R496" s="8"/>
      <c r="S496" s="8"/>
      <c r="T496" s="8"/>
      <c r="U496" s="8"/>
      <c r="V496" s="8"/>
      <c r="W496" s="8"/>
      <c r="X496" s="8"/>
      <c r="Y496" s="8"/>
      <c r="Z496" s="8"/>
      <c r="AA496" s="9"/>
      <c r="AB496" s="3"/>
    </row>
    <row r="497" spans="1:28" ht="11.25">
      <c r="A497" s="8"/>
      <c r="B497" s="8"/>
      <c r="C497" s="8"/>
      <c r="D497" s="8"/>
      <c r="E497" s="8"/>
      <c r="F497" s="8"/>
      <c r="G497" s="31"/>
      <c r="H497" s="8"/>
      <c r="I497" s="8"/>
      <c r="J497" s="8"/>
      <c r="K497" s="8"/>
      <c r="L497" s="8"/>
      <c r="M497" s="8"/>
      <c r="N497" s="8"/>
      <c r="O497" s="8"/>
      <c r="P497" s="8"/>
      <c r="R497" s="8"/>
      <c r="S497" s="8"/>
      <c r="T497" s="8"/>
      <c r="U497" s="8"/>
      <c r="V497" s="8"/>
      <c r="W497" s="8"/>
      <c r="X497" s="8"/>
      <c r="Y497" s="8"/>
      <c r="Z497" s="8"/>
      <c r="AA497" s="9"/>
      <c r="AB497" s="3"/>
    </row>
    <row r="498" spans="1:28" ht="11.25">
      <c r="A498" s="8"/>
      <c r="B498" s="8"/>
      <c r="C498" s="8"/>
      <c r="D498" s="8"/>
      <c r="E498" s="8"/>
      <c r="F498" s="8"/>
      <c r="G498" s="31"/>
      <c r="H498" s="8"/>
      <c r="I498" s="8"/>
      <c r="J498" s="8"/>
      <c r="K498" s="8"/>
      <c r="L498" s="8"/>
      <c r="M498" s="8"/>
      <c r="N498" s="8"/>
      <c r="O498" s="8"/>
      <c r="P498" s="8"/>
      <c r="R498" s="8"/>
      <c r="S498" s="8"/>
      <c r="T498" s="8"/>
      <c r="U498" s="8"/>
      <c r="V498" s="8"/>
      <c r="W498" s="8"/>
      <c r="X498" s="8"/>
      <c r="Y498" s="8"/>
      <c r="Z498" s="8"/>
      <c r="AA498" s="9"/>
      <c r="AB498" s="3"/>
    </row>
    <row r="499" spans="1:28" ht="11.25">
      <c r="A499" s="8"/>
      <c r="B499" s="8"/>
      <c r="C499" s="8"/>
      <c r="D499" s="8"/>
      <c r="E499" s="8"/>
      <c r="F499" s="8"/>
      <c r="G499" s="31"/>
      <c r="H499" s="8"/>
      <c r="I499" s="8"/>
      <c r="J499" s="8"/>
      <c r="K499" s="8"/>
      <c r="L499" s="8"/>
      <c r="M499" s="8"/>
      <c r="N499" s="8"/>
      <c r="O499" s="8"/>
      <c r="P499" s="8"/>
      <c r="R499" s="8"/>
      <c r="S499" s="8"/>
      <c r="T499" s="8"/>
      <c r="U499" s="8"/>
      <c r="V499" s="8"/>
      <c r="W499" s="8"/>
      <c r="X499" s="8"/>
      <c r="Y499" s="8"/>
      <c r="Z499" s="8"/>
      <c r="AA499" s="9"/>
      <c r="AB499" s="3"/>
    </row>
    <row r="500" spans="1:28" ht="11.25">
      <c r="A500" s="8"/>
      <c r="B500" s="8"/>
      <c r="C500" s="8"/>
      <c r="D500" s="8"/>
      <c r="E500" s="8"/>
      <c r="F500" s="8"/>
      <c r="G500" s="31"/>
      <c r="H500" s="8"/>
      <c r="I500" s="8"/>
      <c r="J500" s="8"/>
      <c r="K500" s="8"/>
      <c r="L500" s="8"/>
      <c r="M500" s="8"/>
      <c r="N500" s="8"/>
      <c r="O500" s="8"/>
      <c r="P500" s="8"/>
      <c r="R500" s="8"/>
      <c r="S500" s="8"/>
      <c r="T500" s="8"/>
      <c r="U500" s="8"/>
      <c r="V500" s="8"/>
      <c r="W500" s="8"/>
      <c r="X500" s="8"/>
      <c r="Y500" s="8"/>
      <c r="Z500" s="8"/>
      <c r="AA500" s="9"/>
      <c r="AB500" s="3"/>
    </row>
    <row r="501" spans="1:28" ht="11.25">
      <c r="A501" s="8"/>
      <c r="B501" s="8"/>
      <c r="C501" s="8"/>
      <c r="D501" s="8"/>
      <c r="E501" s="8"/>
      <c r="F501" s="8"/>
      <c r="G501" s="31"/>
      <c r="H501" s="8"/>
      <c r="I501" s="8"/>
      <c r="J501" s="8"/>
      <c r="K501" s="8"/>
      <c r="L501" s="8"/>
      <c r="M501" s="8"/>
      <c r="N501" s="8"/>
      <c r="O501" s="8"/>
      <c r="P501" s="8"/>
      <c r="R501" s="8"/>
      <c r="S501" s="8"/>
      <c r="T501" s="8"/>
      <c r="U501" s="8"/>
      <c r="V501" s="8"/>
      <c r="W501" s="8"/>
      <c r="X501" s="8"/>
      <c r="Y501" s="8"/>
      <c r="Z501" s="8"/>
      <c r="AA501" s="9"/>
      <c r="AB501" s="3"/>
    </row>
    <row r="502" spans="1:28" ht="11.25">
      <c r="A502" s="8"/>
      <c r="B502" s="8"/>
      <c r="C502" s="8"/>
      <c r="D502" s="8"/>
      <c r="E502" s="8"/>
      <c r="F502" s="8"/>
      <c r="G502" s="31"/>
      <c r="H502" s="8"/>
      <c r="I502" s="8"/>
      <c r="J502" s="8"/>
      <c r="K502" s="8"/>
      <c r="L502" s="8"/>
      <c r="M502" s="8"/>
      <c r="N502" s="8"/>
      <c r="O502" s="8"/>
      <c r="P502" s="8"/>
      <c r="R502" s="8"/>
      <c r="S502" s="8"/>
      <c r="T502" s="8"/>
      <c r="U502" s="8"/>
      <c r="V502" s="8"/>
      <c r="W502" s="8"/>
      <c r="X502" s="8"/>
      <c r="Y502" s="8"/>
      <c r="Z502" s="8"/>
      <c r="AA502" s="9"/>
      <c r="AB502" s="3"/>
    </row>
    <row r="503" spans="1:28" ht="11.25">
      <c r="A503" s="8"/>
      <c r="B503" s="8"/>
      <c r="C503" s="8"/>
      <c r="D503" s="8"/>
      <c r="E503" s="8"/>
      <c r="F503" s="8"/>
      <c r="G503" s="31"/>
      <c r="H503" s="8"/>
      <c r="I503" s="8"/>
      <c r="J503" s="8"/>
      <c r="K503" s="8"/>
      <c r="L503" s="8"/>
      <c r="M503" s="8"/>
      <c r="N503" s="8"/>
      <c r="O503" s="8"/>
      <c r="P503" s="8"/>
      <c r="R503" s="8"/>
      <c r="S503" s="8"/>
      <c r="T503" s="8"/>
      <c r="U503" s="8"/>
      <c r="V503" s="8"/>
      <c r="W503" s="8"/>
      <c r="X503" s="8"/>
      <c r="Y503" s="8"/>
      <c r="Z503" s="8"/>
      <c r="AA503" s="9"/>
      <c r="AB503" s="3"/>
    </row>
    <row r="504" spans="1:28" ht="11.25">
      <c r="A504" s="8"/>
      <c r="B504" s="8"/>
      <c r="C504" s="8"/>
      <c r="D504" s="8"/>
      <c r="E504" s="8"/>
      <c r="F504" s="8"/>
      <c r="G504" s="31"/>
      <c r="H504" s="8"/>
      <c r="I504" s="8"/>
      <c r="J504" s="8"/>
      <c r="K504" s="8"/>
      <c r="L504" s="8"/>
      <c r="M504" s="8"/>
      <c r="N504" s="8"/>
      <c r="O504" s="8"/>
      <c r="P504" s="8"/>
      <c r="R504" s="8"/>
      <c r="S504" s="8"/>
      <c r="T504" s="8"/>
      <c r="U504" s="8"/>
      <c r="V504" s="8"/>
      <c r="W504" s="8"/>
      <c r="X504" s="8"/>
      <c r="Y504" s="8"/>
      <c r="Z504" s="8"/>
      <c r="AA504" s="9"/>
      <c r="AB504" s="3"/>
    </row>
    <row r="505" spans="1:28" ht="11.25">
      <c r="A505" s="8"/>
      <c r="B505" s="8"/>
      <c r="C505" s="8"/>
      <c r="D505" s="8"/>
      <c r="E505" s="8"/>
      <c r="F505" s="8"/>
      <c r="G505" s="31"/>
      <c r="H505" s="8"/>
      <c r="I505" s="8"/>
      <c r="J505" s="8"/>
      <c r="K505" s="8"/>
      <c r="L505" s="8"/>
      <c r="M505" s="8"/>
      <c r="N505" s="8"/>
      <c r="O505" s="8"/>
      <c r="P505" s="8"/>
      <c r="R505" s="8"/>
      <c r="S505" s="8"/>
      <c r="T505" s="8"/>
      <c r="U505" s="8"/>
      <c r="V505" s="8"/>
      <c r="W505" s="8"/>
      <c r="X505" s="8"/>
      <c r="Y505" s="8"/>
      <c r="Z505" s="8"/>
      <c r="AA505" s="9"/>
      <c r="AB505" s="3"/>
    </row>
    <row r="506" spans="1:28" ht="11.25">
      <c r="A506" s="8"/>
      <c r="B506" s="8"/>
      <c r="C506" s="8"/>
      <c r="D506" s="8"/>
      <c r="E506" s="8"/>
      <c r="F506" s="8"/>
      <c r="G506" s="31"/>
      <c r="H506" s="8"/>
      <c r="I506" s="8"/>
      <c r="J506" s="8"/>
      <c r="K506" s="8"/>
      <c r="L506" s="8"/>
      <c r="M506" s="8"/>
      <c r="N506" s="8"/>
      <c r="O506" s="8"/>
      <c r="P506" s="8"/>
      <c r="R506" s="8"/>
      <c r="S506" s="8"/>
      <c r="T506" s="8"/>
      <c r="U506" s="8"/>
      <c r="V506" s="8"/>
      <c r="W506" s="8"/>
      <c r="X506" s="8"/>
      <c r="Y506" s="8"/>
      <c r="Z506" s="8"/>
      <c r="AA506" s="9"/>
      <c r="AB506" s="3"/>
    </row>
    <row r="507" spans="1:28" ht="11.25">
      <c r="A507" s="8"/>
      <c r="B507" s="8"/>
      <c r="C507" s="8"/>
      <c r="D507" s="8"/>
      <c r="E507" s="8"/>
      <c r="F507" s="8"/>
      <c r="G507" s="31"/>
      <c r="H507" s="8"/>
      <c r="I507" s="8"/>
      <c r="J507" s="8"/>
      <c r="K507" s="8"/>
      <c r="L507" s="8"/>
      <c r="M507" s="8"/>
      <c r="N507" s="8"/>
      <c r="O507" s="8"/>
      <c r="P507" s="8"/>
      <c r="R507" s="8"/>
      <c r="S507" s="8"/>
      <c r="T507" s="8"/>
      <c r="U507" s="8"/>
      <c r="V507" s="8"/>
      <c r="W507" s="8"/>
      <c r="X507" s="8"/>
      <c r="Y507" s="8"/>
      <c r="Z507" s="8"/>
      <c r="AA507" s="9"/>
      <c r="AB507" s="3"/>
    </row>
    <row r="508" spans="1:28" ht="11.25">
      <c r="A508" s="8"/>
      <c r="B508" s="8"/>
      <c r="C508" s="8"/>
      <c r="D508" s="8"/>
      <c r="E508" s="8"/>
      <c r="F508" s="8"/>
      <c r="G508" s="31"/>
      <c r="H508" s="8"/>
      <c r="I508" s="8"/>
      <c r="J508" s="8"/>
      <c r="K508" s="8"/>
      <c r="L508" s="8"/>
      <c r="M508" s="8"/>
      <c r="N508" s="8"/>
      <c r="O508" s="8"/>
      <c r="P508" s="8"/>
      <c r="R508" s="8"/>
      <c r="S508" s="8"/>
      <c r="T508" s="8"/>
      <c r="U508" s="8"/>
      <c r="V508" s="8"/>
      <c r="W508" s="8"/>
      <c r="X508" s="8"/>
      <c r="Y508" s="8"/>
      <c r="Z508" s="8"/>
      <c r="AA508" s="9"/>
      <c r="AB508" s="3"/>
    </row>
    <row r="509" spans="1:28" ht="11.25">
      <c r="A509" s="8"/>
      <c r="B509" s="8"/>
      <c r="C509" s="8"/>
      <c r="D509" s="8"/>
      <c r="E509" s="8"/>
      <c r="F509" s="8"/>
      <c r="G509" s="31"/>
      <c r="H509" s="8"/>
      <c r="I509" s="8"/>
      <c r="J509" s="8"/>
      <c r="K509" s="8"/>
      <c r="L509" s="8"/>
      <c r="M509" s="8"/>
      <c r="N509" s="8"/>
      <c r="O509" s="8"/>
      <c r="P509" s="8"/>
      <c r="R509" s="8"/>
      <c r="S509" s="8"/>
      <c r="T509" s="8"/>
      <c r="U509" s="8"/>
      <c r="V509" s="8"/>
      <c r="W509" s="8"/>
      <c r="X509" s="8"/>
      <c r="Y509" s="8"/>
      <c r="Z509" s="8"/>
      <c r="AA509" s="9"/>
      <c r="AB509" s="3"/>
    </row>
    <row r="510" spans="1:28" ht="11.25">
      <c r="A510" s="8"/>
      <c r="B510" s="8"/>
      <c r="C510" s="8"/>
      <c r="D510" s="8"/>
      <c r="E510" s="8"/>
      <c r="F510" s="8"/>
      <c r="G510" s="31"/>
      <c r="H510" s="8"/>
      <c r="I510" s="8"/>
      <c r="J510" s="8"/>
      <c r="K510" s="8"/>
      <c r="L510" s="8"/>
      <c r="M510" s="8"/>
      <c r="N510" s="8"/>
      <c r="O510" s="8"/>
      <c r="P510" s="8"/>
      <c r="R510" s="8"/>
      <c r="S510" s="8"/>
      <c r="T510" s="8"/>
      <c r="U510" s="8"/>
      <c r="V510" s="8"/>
      <c r="W510" s="8"/>
      <c r="X510" s="8"/>
      <c r="Y510" s="8"/>
      <c r="Z510" s="8"/>
      <c r="AA510" s="9"/>
      <c r="AB510" s="3"/>
    </row>
    <row r="511" spans="1:28" ht="11.25">
      <c r="A511" s="8"/>
      <c r="B511" s="8"/>
      <c r="C511" s="8"/>
      <c r="D511" s="8"/>
      <c r="E511" s="8"/>
      <c r="F511" s="8"/>
      <c r="G511" s="31"/>
      <c r="H511" s="8"/>
      <c r="I511" s="8"/>
      <c r="J511" s="8"/>
      <c r="K511" s="8"/>
      <c r="L511" s="8"/>
      <c r="M511" s="8"/>
      <c r="N511" s="8"/>
      <c r="O511" s="8"/>
      <c r="P511" s="8"/>
      <c r="R511" s="8"/>
      <c r="S511" s="8"/>
      <c r="T511" s="8"/>
      <c r="U511" s="8"/>
      <c r="V511" s="8"/>
      <c r="W511" s="8"/>
      <c r="X511" s="8"/>
      <c r="Y511" s="8"/>
      <c r="Z511" s="8"/>
      <c r="AA511" s="9"/>
      <c r="AB511" s="3"/>
    </row>
    <row r="512" spans="1:28" ht="11.25">
      <c r="A512" s="8"/>
      <c r="B512" s="8"/>
      <c r="C512" s="8"/>
      <c r="D512" s="8"/>
      <c r="E512" s="8"/>
      <c r="F512" s="8"/>
      <c r="G512" s="31"/>
      <c r="H512" s="8"/>
      <c r="I512" s="8"/>
      <c r="J512" s="8"/>
      <c r="K512" s="8"/>
      <c r="L512" s="8"/>
      <c r="M512" s="8"/>
      <c r="N512" s="8"/>
      <c r="O512" s="8"/>
      <c r="P512" s="8"/>
      <c r="R512" s="8"/>
      <c r="S512" s="8"/>
      <c r="T512" s="8"/>
      <c r="U512" s="8"/>
      <c r="V512" s="8"/>
      <c r="W512" s="8"/>
      <c r="X512" s="8"/>
      <c r="Y512" s="8"/>
      <c r="Z512" s="8"/>
      <c r="AA512" s="9"/>
      <c r="AB512" s="3"/>
    </row>
    <row r="513" spans="1:28" ht="11.25">
      <c r="A513" s="8"/>
      <c r="B513" s="8"/>
      <c r="C513" s="8"/>
      <c r="D513" s="8"/>
      <c r="E513" s="8"/>
      <c r="F513" s="8"/>
      <c r="G513" s="31"/>
      <c r="H513" s="8"/>
      <c r="I513" s="8"/>
      <c r="J513" s="8"/>
      <c r="K513" s="8"/>
      <c r="L513" s="8"/>
      <c r="M513" s="8"/>
      <c r="N513" s="8"/>
      <c r="O513" s="8"/>
      <c r="P513" s="8"/>
      <c r="R513" s="8"/>
      <c r="S513" s="8"/>
      <c r="T513" s="8"/>
      <c r="U513" s="8"/>
      <c r="V513" s="8"/>
      <c r="W513" s="8"/>
      <c r="X513" s="8"/>
      <c r="Y513" s="8"/>
      <c r="Z513" s="8"/>
      <c r="AA513" s="9"/>
      <c r="AB513" s="3"/>
    </row>
    <row r="514" spans="1:28" ht="11.25">
      <c r="A514" s="8"/>
      <c r="B514" s="8"/>
      <c r="C514" s="8"/>
      <c r="D514" s="8"/>
      <c r="E514" s="8"/>
      <c r="F514" s="8"/>
      <c r="G514" s="31"/>
      <c r="H514" s="8"/>
      <c r="I514" s="8"/>
      <c r="J514" s="8"/>
      <c r="K514" s="8"/>
      <c r="L514" s="8"/>
      <c r="M514" s="8"/>
      <c r="N514" s="8"/>
      <c r="O514" s="8"/>
      <c r="P514" s="8"/>
      <c r="R514" s="8"/>
      <c r="S514" s="8"/>
      <c r="T514" s="8"/>
      <c r="U514" s="8"/>
      <c r="V514" s="8"/>
      <c r="W514" s="8"/>
      <c r="X514" s="8"/>
      <c r="Y514" s="8"/>
      <c r="Z514" s="8"/>
      <c r="AA514" s="9"/>
      <c r="AB514" s="3"/>
    </row>
    <row r="515" spans="1:28" ht="11.25">
      <c r="A515" s="8"/>
      <c r="B515" s="8"/>
      <c r="C515" s="8"/>
      <c r="D515" s="8"/>
      <c r="E515" s="8"/>
      <c r="F515" s="8"/>
      <c r="G515" s="31"/>
      <c r="H515" s="8"/>
      <c r="I515" s="8"/>
      <c r="J515" s="8"/>
      <c r="K515" s="8"/>
      <c r="L515" s="8"/>
      <c r="M515" s="8"/>
      <c r="N515" s="8"/>
      <c r="O515" s="8"/>
      <c r="P515" s="8"/>
      <c r="R515" s="8"/>
      <c r="S515" s="8"/>
      <c r="T515" s="8"/>
      <c r="U515" s="8"/>
      <c r="V515" s="8"/>
      <c r="W515" s="8"/>
      <c r="X515" s="8"/>
      <c r="Y515" s="8"/>
      <c r="Z515" s="8"/>
      <c r="AA515" s="9"/>
      <c r="AB515" s="3"/>
    </row>
    <row r="516" spans="1:28" ht="11.25">
      <c r="A516" s="8"/>
      <c r="B516" s="8"/>
      <c r="C516" s="8"/>
      <c r="D516" s="8"/>
      <c r="E516" s="8"/>
      <c r="F516" s="8"/>
      <c r="G516" s="31"/>
      <c r="H516" s="8"/>
      <c r="I516" s="8"/>
      <c r="J516" s="8"/>
      <c r="K516" s="8"/>
      <c r="L516" s="8"/>
      <c r="M516" s="8"/>
      <c r="N516" s="8"/>
      <c r="O516" s="8"/>
      <c r="P516" s="8"/>
      <c r="R516" s="8"/>
      <c r="S516" s="8"/>
      <c r="T516" s="8"/>
      <c r="U516" s="8"/>
      <c r="V516" s="8"/>
      <c r="W516" s="8"/>
      <c r="X516" s="8"/>
      <c r="Y516" s="8"/>
      <c r="Z516" s="8"/>
      <c r="AA516" s="9"/>
      <c r="AB516" s="3"/>
    </row>
    <row r="517" spans="1:28" ht="11.25">
      <c r="A517" s="8"/>
      <c r="B517" s="8"/>
      <c r="C517" s="8"/>
      <c r="D517" s="8"/>
      <c r="E517" s="8"/>
      <c r="F517" s="8"/>
      <c r="G517" s="31"/>
      <c r="H517" s="8"/>
      <c r="I517" s="8"/>
      <c r="J517" s="8"/>
      <c r="K517" s="8"/>
      <c r="L517" s="8"/>
      <c r="M517" s="8"/>
      <c r="N517" s="8"/>
      <c r="O517" s="8"/>
      <c r="P517" s="8"/>
      <c r="R517" s="8"/>
      <c r="S517" s="8"/>
      <c r="T517" s="8"/>
      <c r="U517" s="8"/>
      <c r="V517" s="8"/>
      <c r="W517" s="8"/>
      <c r="X517" s="8"/>
      <c r="Y517" s="8"/>
      <c r="Z517" s="8"/>
      <c r="AA517" s="9"/>
      <c r="AB517" s="3"/>
    </row>
    <row r="518" spans="1:28" ht="11.25">
      <c r="A518" s="8"/>
      <c r="B518" s="8"/>
      <c r="C518" s="8"/>
      <c r="D518" s="8"/>
      <c r="E518" s="8"/>
      <c r="F518" s="8"/>
      <c r="G518" s="31"/>
      <c r="H518" s="8"/>
      <c r="I518" s="8"/>
      <c r="J518" s="8"/>
      <c r="K518" s="8"/>
      <c r="L518" s="8"/>
      <c r="M518" s="8"/>
      <c r="N518" s="8"/>
      <c r="O518" s="8"/>
      <c r="P518" s="8"/>
      <c r="R518" s="8"/>
      <c r="S518" s="8"/>
      <c r="T518" s="8"/>
      <c r="U518" s="8"/>
      <c r="V518" s="8"/>
      <c r="W518" s="8"/>
      <c r="X518" s="8"/>
      <c r="Y518" s="8"/>
      <c r="Z518" s="8"/>
      <c r="AA518" s="9"/>
      <c r="AB518" s="3"/>
    </row>
    <row r="519" spans="1:28" ht="11.25">
      <c r="A519" s="8"/>
      <c r="B519" s="8"/>
      <c r="C519" s="8"/>
      <c r="D519" s="8"/>
      <c r="E519" s="8"/>
      <c r="F519" s="8"/>
      <c r="G519" s="31"/>
      <c r="H519" s="8"/>
      <c r="I519" s="8"/>
      <c r="J519" s="8"/>
      <c r="K519" s="8"/>
      <c r="L519" s="8"/>
      <c r="M519" s="8"/>
      <c r="N519" s="8"/>
      <c r="O519" s="8"/>
      <c r="P519" s="8"/>
      <c r="R519" s="8"/>
      <c r="S519" s="8"/>
      <c r="T519" s="8"/>
      <c r="U519" s="8"/>
      <c r="V519" s="8"/>
      <c r="W519" s="8"/>
      <c r="X519" s="8"/>
      <c r="Y519" s="8"/>
      <c r="Z519" s="8"/>
      <c r="AA519" s="9"/>
      <c r="AB519" s="3"/>
    </row>
    <row r="520" spans="1:28" ht="11.25">
      <c r="A520" s="8"/>
      <c r="B520" s="8"/>
      <c r="C520" s="8"/>
      <c r="D520" s="8"/>
      <c r="E520" s="8"/>
      <c r="F520" s="8"/>
      <c r="G520" s="31"/>
      <c r="H520" s="8"/>
      <c r="I520" s="8"/>
      <c r="J520" s="8"/>
      <c r="K520" s="8"/>
      <c r="L520" s="8"/>
      <c r="M520" s="8"/>
      <c r="N520" s="8"/>
      <c r="O520" s="8"/>
      <c r="P520" s="8"/>
      <c r="R520" s="8"/>
      <c r="S520" s="8"/>
      <c r="T520" s="8"/>
      <c r="U520" s="8"/>
      <c r="V520" s="8"/>
      <c r="W520" s="8"/>
      <c r="X520" s="8"/>
      <c r="Y520" s="8"/>
      <c r="Z520" s="8"/>
      <c r="AA520" s="9"/>
      <c r="AB520" s="3"/>
    </row>
    <row r="521" spans="1:28" ht="11.25">
      <c r="A521" s="8"/>
      <c r="B521" s="8"/>
      <c r="C521" s="8"/>
      <c r="D521" s="8"/>
      <c r="E521" s="8"/>
      <c r="F521" s="8"/>
      <c r="G521" s="31"/>
      <c r="H521" s="8"/>
      <c r="I521" s="8"/>
      <c r="J521" s="8"/>
      <c r="K521" s="8"/>
      <c r="L521" s="8"/>
      <c r="M521" s="8"/>
      <c r="N521" s="8"/>
      <c r="O521" s="8"/>
      <c r="P521" s="8"/>
      <c r="R521" s="8"/>
      <c r="S521" s="8"/>
      <c r="T521" s="8"/>
      <c r="U521" s="8"/>
      <c r="V521" s="8"/>
      <c r="W521" s="8"/>
      <c r="X521" s="8"/>
      <c r="Y521" s="8"/>
      <c r="Z521" s="8"/>
      <c r="AA521" s="9"/>
      <c r="AB521" s="3"/>
    </row>
    <row r="522" spans="1:28" ht="11.25">
      <c r="A522" s="8"/>
      <c r="B522" s="8"/>
      <c r="C522" s="8"/>
      <c r="D522" s="8"/>
      <c r="E522" s="8"/>
      <c r="F522" s="8"/>
      <c r="G522" s="31"/>
      <c r="H522" s="8"/>
      <c r="I522" s="8"/>
      <c r="J522" s="8"/>
      <c r="K522" s="8"/>
      <c r="L522" s="8"/>
      <c r="M522" s="8"/>
      <c r="N522" s="8"/>
      <c r="O522" s="8"/>
      <c r="P522" s="8"/>
      <c r="R522" s="8"/>
      <c r="S522" s="8"/>
      <c r="T522" s="8"/>
      <c r="U522" s="8"/>
      <c r="V522" s="8"/>
      <c r="W522" s="8"/>
      <c r="X522" s="8"/>
      <c r="Y522" s="8"/>
      <c r="Z522" s="8"/>
      <c r="AA522" s="9"/>
      <c r="AB522" s="3"/>
    </row>
    <row r="523" spans="1:28" ht="11.25">
      <c r="A523" s="8"/>
      <c r="B523" s="8"/>
      <c r="C523" s="8"/>
      <c r="D523" s="8"/>
      <c r="E523" s="8"/>
      <c r="F523" s="8"/>
      <c r="G523" s="31"/>
      <c r="H523" s="8"/>
      <c r="I523" s="8"/>
      <c r="J523" s="8"/>
      <c r="K523" s="8"/>
      <c r="L523" s="8"/>
      <c r="M523" s="8"/>
      <c r="N523" s="8"/>
      <c r="O523" s="8"/>
      <c r="P523" s="8"/>
      <c r="R523" s="8"/>
      <c r="S523" s="8"/>
      <c r="T523" s="8"/>
      <c r="U523" s="8"/>
      <c r="V523" s="8"/>
      <c r="W523" s="8"/>
      <c r="X523" s="8"/>
      <c r="Y523" s="8"/>
      <c r="Z523" s="8"/>
      <c r="AA523" s="9"/>
      <c r="AB523" s="3"/>
    </row>
    <row r="524" spans="1:28" ht="11.25">
      <c r="A524" s="8"/>
      <c r="B524" s="8"/>
      <c r="C524" s="8"/>
      <c r="D524" s="8"/>
      <c r="E524" s="8"/>
      <c r="F524" s="8"/>
      <c r="G524" s="31"/>
      <c r="H524" s="8"/>
      <c r="I524" s="8"/>
      <c r="J524" s="8"/>
      <c r="K524" s="8"/>
      <c r="L524" s="8"/>
      <c r="M524" s="8"/>
      <c r="N524" s="8"/>
      <c r="O524" s="8"/>
      <c r="P524" s="8"/>
      <c r="R524" s="8"/>
      <c r="S524" s="8"/>
      <c r="T524" s="8"/>
      <c r="U524" s="8"/>
      <c r="V524" s="8"/>
      <c r="W524" s="8"/>
      <c r="X524" s="8"/>
      <c r="Y524" s="8"/>
      <c r="Z524" s="8"/>
      <c r="AA524" s="9"/>
      <c r="AB524" s="3"/>
    </row>
    <row r="525" spans="1:28" ht="11.25">
      <c r="A525" s="8"/>
      <c r="B525" s="8"/>
      <c r="C525" s="8"/>
      <c r="D525" s="8"/>
      <c r="E525" s="8"/>
      <c r="F525" s="8"/>
      <c r="G525" s="31"/>
      <c r="H525" s="8"/>
      <c r="I525" s="8"/>
      <c r="J525" s="8"/>
      <c r="K525" s="8"/>
      <c r="L525" s="8"/>
      <c r="M525" s="8"/>
      <c r="N525" s="8"/>
      <c r="O525" s="8"/>
      <c r="P525" s="8"/>
      <c r="R525" s="8"/>
      <c r="S525" s="8"/>
      <c r="T525" s="8"/>
      <c r="U525" s="8"/>
      <c r="V525" s="8"/>
      <c r="W525" s="8"/>
      <c r="X525" s="8"/>
      <c r="Y525" s="8"/>
      <c r="Z525" s="8"/>
      <c r="AA525" s="9"/>
      <c r="AB525" s="3"/>
    </row>
    <row r="526" spans="1:28" ht="11.25">
      <c r="A526" s="8"/>
      <c r="B526" s="8"/>
      <c r="C526" s="8"/>
      <c r="D526" s="8"/>
      <c r="E526" s="8"/>
      <c r="F526" s="8"/>
      <c r="G526" s="31"/>
      <c r="H526" s="8"/>
      <c r="I526" s="8"/>
      <c r="J526" s="8"/>
      <c r="K526" s="8"/>
      <c r="L526" s="8"/>
      <c r="M526" s="8"/>
      <c r="N526" s="8"/>
      <c r="O526" s="8"/>
      <c r="P526" s="8"/>
      <c r="R526" s="8"/>
      <c r="S526" s="8"/>
      <c r="T526" s="8"/>
      <c r="U526" s="8"/>
      <c r="V526" s="8"/>
      <c r="W526" s="8"/>
      <c r="X526" s="8"/>
      <c r="Y526" s="8"/>
      <c r="Z526" s="8"/>
      <c r="AA526" s="9"/>
      <c r="AB526" s="3"/>
    </row>
    <row r="527" spans="1:28" ht="11.25">
      <c r="A527" s="8"/>
      <c r="B527" s="8"/>
      <c r="C527" s="8"/>
      <c r="D527" s="8"/>
      <c r="E527" s="8"/>
      <c r="F527" s="8"/>
      <c r="G527" s="31"/>
      <c r="H527" s="8"/>
      <c r="I527" s="8"/>
      <c r="J527" s="8"/>
      <c r="K527" s="8"/>
      <c r="L527" s="8"/>
      <c r="M527" s="8"/>
      <c r="N527" s="8"/>
      <c r="O527" s="8"/>
      <c r="P527" s="8"/>
      <c r="R527" s="8"/>
      <c r="S527" s="8"/>
      <c r="T527" s="8"/>
      <c r="U527" s="8"/>
      <c r="V527" s="8"/>
      <c r="W527" s="8"/>
      <c r="X527" s="8"/>
      <c r="Y527" s="8"/>
      <c r="Z527" s="8"/>
      <c r="AA527" s="9"/>
      <c r="AB527" s="3"/>
    </row>
    <row r="528" spans="1:28" ht="11.25">
      <c r="A528" s="8"/>
      <c r="B528" s="8"/>
      <c r="C528" s="8"/>
      <c r="D528" s="8"/>
      <c r="E528" s="8"/>
      <c r="F528" s="8"/>
      <c r="G528" s="31"/>
      <c r="H528" s="8"/>
      <c r="I528" s="8"/>
      <c r="J528" s="8"/>
      <c r="K528" s="8"/>
      <c r="L528" s="8"/>
      <c r="M528" s="8"/>
      <c r="N528" s="8"/>
      <c r="O528" s="8"/>
      <c r="P528" s="8"/>
      <c r="R528" s="8"/>
      <c r="S528" s="8"/>
      <c r="T528" s="8"/>
      <c r="U528" s="8"/>
      <c r="V528" s="8"/>
      <c r="W528" s="8"/>
      <c r="X528" s="8"/>
      <c r="Y528" s="8"/>
      <c r="Z528" s="8"/>
      <c r="AA528" s="9"/>
      <c r="AB528" s="3"/>
    </row>
    <row r="529" spans="1:28" ht="11.25">
      <c r="A529" s="8"/>
      <c r="B529" s="8"/>
      <c r="C529" s="8"/>
      <c r="D529" s="8"/>
      <c r="E529" s="8"/>
      <c r="F529" s="8"/>
      <c r="G529" s="31"/>
      <c r="H529" s="8"/>
      <c r="I529" s="8"/>
      <c r="J529" s="8"/>
      <c r="K529" s="8"/>
      <c r="L529" s="8"/>
      <c r="M529" s="8"/>
      <c r="N529" s="8"/>
      <c r="O529" s="8"/>
      <c r="P529" s="8"/>
      <c r="R529" s="8"/>
      <c r="S529" s="8"/>
      <c r="T529" s="8"/>
      <c r="U529" s="8"/>
      <c r="V529" s="8"/>
      <c r="W529" s="8"/>
      <c r="X529" s="8"/>
      <c r="Y529" s="8"/>
      <c r="Z529" s="8"/>
      <c r="AA529" s="9"/>
      <c r="AB529" s="3"/>
    </row>
    <row r="530" spans="1:28" ht="11.25">
      <c r="A530" s="8"/>
      <c r="B530" s="8"/>
      <c r="C530" s="8"/>
      <c r="D530" s="8"/>
      <c r="E530" s="8"/>
      <c r="F530" s="8"/>
      <c r="G530" s="31"/>
      <c r="H530" s="8"/>
      <c r="I530" s="8"/>
      <c r="J530" s="8"/>
      <c r="K530" s="8"/>
      <c r="L530" s="8"/>
      <c r="M530" s="8"/>
      <c r="N530" s="8"/>
      <c r="O530" s="8"/>
      <c r="P530" s="8"/>
      <c r="R530" s="8"/>
      <c r="S530" s="8"/>
      <c r="T530" s="8"/>
      <c r="U530" s="8"/>
      <c r="V530" s="8"/>
      <c r="W530" s="8"/>
      <c r="X530" s="8"/>
      <c r="Y530" s="8"/>
      <c r="Z530" s="8"/>
      <c r="AA530" s="9"/>
      <c r="AB530" s="3"/>
    </row>
    <row r="531" spans="1:28" ht="11.25">
      <c r="A531" s="8"/>
      <c r="B531" s="8"/>
      <c r="C531" s="8"/>
      <c r="D531" s="8"/>
      <c r="E531" s="8"/>
      <c r="F531" s="8"/>
      <c r="G531" s="31"/>
      <c r="H531" s="8"/>
      <c r="I531" s="8"/>
      <c r="J531" s="8"/>
      <c r="K531" s="8"/>
      <c r="L531" s="8"/>
      <c r="M531" s="8"/>
      <c r="N531" s="8"/>
      <c r="O531" s="8"/>
      <c r="P531" s="8"/>
      <c r="R531" s="8"/>
      <c r="S531" s="8"/>
      <c r="T531" s="8"/>
      <c r="U531" s="8"/>
      <c r="V531" s="8"/>
      <c r="W531" s="8"/>
      <c r="X531" s="8"/>
      <c r="Y531" s="8"/>
      <c r="Z531" s="8"/>
      <c r="AA531" s="9"/>
      <c r="AB531" s="3"/>
    </row>
    <row r="532" spans="1:28" ht="11.25">
      <c r="A532" s="8"/>
      <c r="B532" s="8"/>
      <c r="C532" s="8"/>
      <c r="D532" s="8"/>
      <c r="E532" s="8"/>
      <c r="F532" s="8"/>
      <c r="G532" s="31"/>
      <c r="H532" s="8"/>
      <c r="I532" s="8"/>
      <c r="J532" s="8"/>
      <c r="K532" s="8"/>
      <c r="L532" s="8"/>
      <c r="M532" s="8"/>
      <c r="N532" s="8"/>
      <c r="O532" s="8"/>
      <c r="P532" s="8"/>
      <c r="R532" s="8"/>
      <c r="S532" s="8"/>
      <c r="T532" s="8"/>
      <c r="U532" s="8"/>
      <c r="V532" s="8"/>
      <c r="W532" s="8"/>
      <c r="X532" s="8"/>
      <c r="Y532" s="8"/>
      <c r="Z532" s="8"/>
      <c r="AA532" s="9"/>
      <c r="AB532" s="3"/>
    </row>
    <row r="533" spans="1:28" ht="11.25">
      <c r="A533" s="8"/>
      <c r="B533" s="8"/>
      <c r="C533" s="8"/>
      <c r="D533" s="8"/>
      <c r="E533" s="8"/>
      <c r="F533" s="8"/>
      <c r="G533" s="31"/>
      <c r="H533" s="8"/>
      <c r="I533" s="8"/>
      <c r="J533" s="8"/>
      <c r="K533" s="8"/>
      <c r="L533" s="8"/>
      <c r="M533" s="8"/>
      <c r="N533" s="8"/>
      <c r="O533" s="8"/>
      <c r="P533" s="8"/>
      <c r="R533" s="8"/>
      <c r="S533" s="8"/>
      <c r="T533" s="8"/>
      <c r="U533" s="8"/>
      <c r="V533" s="8"/>
      <c r="W533" s="8"/>
      <c r="X533" s="8"/>
      <c r="Y533" s="8"/>
      <c r="Z533" s="8"/>
      <c r="AA533" s="9"/>
      <c r="AB533" s="3"/>
    </row>
    <row r="534" spans="1:28" ht="11.25">
      <c r="A534" s="8"/>
      <c r="B534" s="8"/>
      <c r="C534" s="8"/>
      <c r="D534" s="8"/>
      <c r="E534" s="8"/>
      <c r="F534" s="8"/>
      <c r="G534" s="31"/>
      <c r="H534" s="8"/>
      <c r="I534" s="8"/>
      <c r="J534" s="8"/>
      <c r="K534" s="8"/>
      <c r="L534" s="8"/>
      <c r="M534" s="8"/>
      <c r="N534" s="8"/>
      <c r="O534" s="8"/>
      <c r="P534" s="8"/>
      <c r="R534" s="8"/>
      <c r="S534" s="8"/>
      <c r="T534" s="8"/>
      <c r="U534" s="8"/>
      <c r="V534" s="8"/>
      <c r="W534" s="8"/>
      <c r="X534" s="8"/>
      <c r="Y534" s="8"/>
      <c r="Z534" s="8"/>
      <c r="AA534" s="9"/>
      <c r="AB534" s="3"/>
    </row>
    <row r="535" spans="1:28" ht="11.25">
      <c r="A535" s="8"/>
      <c r="B535" s="8"/>
      <c r="C535" s="8"/>
      <c r="D535" s="8"/>
      <c r="E535" s="8"/>
      <c r="F535" s="8"/>
      <c r="G535" s="31"/>
      <c r="H535" s="8"/>
      <c r="I535" s="8"/>
      <c r="J535" s="8"/>
      <c r="K535" s="8"/>
      <c r="L535" s="8"/>
      <c r="M535" s="8"/>
      <c r="N535" s="8"/>
      <c r="O535" s="8"/>
      <c r="P535" s="8"/>
      <c r="R535" s="8"/>
      <c r="S535" s="8"/>
      <c r="T535" s="8"/>
      <c r="U535" s="8"/>
      <c r="V535" s="8"/>
      <c r="W535" s="8"/>
      <c r="X535" s="8"/>
      <c r="Y535" s="8"/>
      <c r="Z535" s="8"/>
      <c r="AA535" s="9"/>
      <c r="AB535" s="3"/>
    </row>
    <row r="536" spans="1:28" ht="11.25">
      <c r="A536" s="8"/>
      <c r="B536" s="8"/>
      <c r="C536" s="8"/>
      <c r="D536" s="8"/>
      <c r="E536" s="8"/>
      <c r="F536" s="8"/>
      <c r="G536" s="31"/>
      <c r="H536" s="8"/>
      <c r="I536" s="8"/>
      <c r="J536" s="8"/>
      <c r="K536" s="8"/>
      <c r="L536" s="8"/>
      <c r="M536" s="8"/>
      <c r="N536" s="8"/>
      <c r="O536" s="8"/>
      <c r="P536" s="8"/>
      <c r="R536" s="8"/>
      <c r="S536" s="8"/>
      <c r="T536" s="8"/>
      <c r="U536" s="8"/>
      <c r="V536" s="8"/>
      <c r="W536" s="8"/>
      <c r="X536" s="8"/>
      <c r="Y536" s="8"/>
      <c r="Z536" s="8"/>
      <c r="AA536" s="9"/>
      <c r="AB536" s="3"/>
    </row>
    <row r="537" spans="1:28" ht="11.25">
      <c r="A537" s="8"/>
      <c r="B537" s="8"/>
      <c r="C537" s="8"/>
      <c r="D537" s="8"/>
      <c r="E537" s="8"/>
      <c r="F537" s="8"/>
      <c r="G537" s="31"/>
      <c r="H537" s="8"/>
      <c r="I537" s="8"/>
      <c r="J537" s="8"/>
      <c r="K537" s="8"/>
      <c r="L537" s="8"/>
      <c r="M537" s="8"/>
      <c r="N537" s="8"/>
      <c r="O537" s="8"/>
      <c r="P537" s="8"/>
      <c r="R537" s="8"/>
      <c r="S537" s="8"/>
      <c r="T537" s="8"/>
      <c r="U537" s="8"/>
      <c r="V537" s="8"/>
      <c r="W537" s="8"/>
      <c r="X537" s="8"/>
      <c r="Y537" s="8"/>
      <c r="Z537" s="8"/>
      <c r="AA537" s="9"/>
      <c r="AB537" s="3"/>
    </row>
    <row r="538" spans="1:28" ht="11.25">
      <c r="A538" s="8"/>
      <c r="B538" s="8"/>
      <c r="C538" s="8"/>
      <c r="D538" s="8"/>
      <c r="E538" s="8"/>
      <c r="F538" s="8"/>
      <c r="G538" s="31"/>
      <c r="H538" s="8"/>
      <c r="I538" s="8"/>
      <c r="J538" s="8"/>
      <c r="K538" s="8"/>
      <c r="L538" s="8"/>
      <c r="M538" s="8"/>
      <c r="N538" s="8"/>
      <c r="O538" s="8"/>
      <c r="P538" s="8"/>
      <c r="R538" s="8"/>
      <c r="S538" s="8"/>
      <c r="T538" s="8"/>
      <c r="U538" s="8"/>
      <c r="V538" s="8"/>
      <c r="W538" s="8"/>
      <c r="X538" s="8"/>
      <c r="Y538" s="8"/>
      <c r="Z538" s="8"/>
      <c r="AA538" s="9"/>
      <c r="AB538" s="3"/>
    </row>
    <row r="539" spans="1:28" ht="11.25">
      <c r="A539" s="8"/>
      <c r="B539" s="8"/>
      <c r="C539" s="8"/>
      <c r="D539" s="8"/>
      <c r="E539" s="8"/>
      <c r="F539" s="8"/>
      <c r="G539" s="31"/>
      <c r="H539" s="8"/>
      <c r="I539" s="8"/>
      <c r="J539" s="8"/>
      <c r="K539" s="8"/>
      <c r="L539" s="8"/>
      <c r="M539" s="8"/>
      <c r="N539" s="8"/>
      <c r="O539" s="8"/>
      <c r="P539" s="8"/>
      <c r="R539" s="8"/>
      <c r="S539" s="8"/>
      <c r="T539" s="8"/>
      <c r="U539" s="8"/>
      <c r="V539" s="8"/>
      <c r="W539" s="8"/>
      <c r="X539" s="8"/>
      <c r="Y539" s="8"/>
      <c r="Z539" s="8"/>
      <c r="AA539" s="9"/>
      <c r="AB539" s="3"/>
    </row>
    <row r="540" spans="1:28" ht="11.25">
      <c r="A540" s="8"/>
      <c r="B540" s="8"/>
      <c r="C540" s="8"/>
      <c r="D540" s="8"/>
      <c r="E540" s="8"/>
      <c r="F540" s="8"/>
      <c r="G540" s="31"/>
      <c r="H540" s="8"/>
      <c r="I540" s="8"/>
      <c r="J540" s="8"/>
      <c r="K540" s="8"/>
      <c r="L540" s="8"/>
      <c r="M540" s="8"/>
      <c r="N540" s="8"/>
      <c r="O540" s="8"/>
      <c r="P540" s="8"/>
      <c r="R540" s="8"/>
      <c r="S540" s="8"/>
      <c r="T540" s="8"/>
      <c r="U540" s="8"/>
      <c r="V540" s="8"/>
      <c r="W540" s="8"/>
      <c r="X540" s="8"/>
      <c r="Y540" s="8"/>
      <c r="Z540" s="8"/>
      <c r="AA540" s="9"/>
      <c r="AB540" s="3"/>
    </row>
    <row r="541" spans="1:28" ht="11.25">
      <c r="A541" s="8"/>
      <c r="B541" s="8"/>
      <c r="C541" s="8"/>
      <c r="D541" s="8"/>
      <c r="E541" s="8"/>
      <c r="F541" s="8"/>
      <c r="G541" s="31"/>
      <c r="H541" s="8"/>
      <c r="I541" s="8"/>
      <c r="J541" s="8"/>
      <c r="K541" s="8"/>
      <c r="L541" s="8"/>
      <c r="M541" s="8"/>
      <c r="N541" s="8"/>
      <c r="O541" s="8"/>
      <c r="P541" s="8"/>
      <c r="R541" s="8"/>
      <c r="S541" s="8"/>
      <c r="T541" s="8"/>
      <c r="U541" s="8"/>
      <c r="V541" s="8"/>
      <c r="W541" s="8"/>
      <c r="X541" s="8"/>
      <c r="Y541" s="8"/>
      <c r="Z541" s="8"/>
      <c r="AA541" s="9"/>
      <c r="AB541" s="3"/>
    </row>
    <row r="542" spans="1:28" ht="11.25">
      <c r="A542" s="8"/>
      <c r="B542" s="8"/>
      <c r="C542" s="8"/>
      <c r="D542" s="8"/>
      <c r="E542" s="8"/>
      <c r="F542" s="8"/>
      <c r="G542" s="31"/>
      <c r="H542" s="8"/>
      <c r="I542" s="8"/>
      <c r="J542" s="8"/>
      <c r="K542" s="8"/>
      <c r="L542" s="8"/>
      <c r="M542" s="8"/>
      <c r="N542" s="8"/>
      <c r="O542" s="8"/>
      <c r="P542" s="8"/>
      <c r="R542" s="8"/>
      <c r="S542" s="8"/>
      <c r="T542" s="8"/>
      <c r="U542" s="8"/>
      <c r="V542" s="8"/>
      <c r="W542" s="8"/>
      <c r="X542" s="8"/>
      <c r="Y542" s="8"/>
      <c r="Z542" s="8"/>
      <c r="AA542" s="9"/>
      <c r="AB542" s="3"/>
    </row>
    <row r="543" spans="1:28" ht="11.25">
      <c r="A543" s="8"/>
      <c r="B543" s="8"/>
      <c r="C543" s="8"/>
      <c r="D543" s="8"/>
      <c r="E543" s="8"/>
      <c r="F543" s="8"/>
      <c r="G543" s="31"/>
      <c r="H543" s="8"/>
      <c r="I543" s="8"/>
      <c r="J543" s="8"/>
      <c r="K543" s="8"/>
      <c r="L543" s="8"/>
      <c r="M543" s="8"/>
      <c r="N543" s="8"/>
      <c r="O543" s="8"/>
      <c r="P543" s="8"/>
      <c r="R543" s="8"/>
      <c r="S543" s="8"/>
      <c r="T543" s="8"/>
      <c r="U543" s="8"/>
      <c r="V543" s="8"/>
      <c r="W543" s="8"/>
      <c r="X543" s="8"/>
      <c r="Y543" s="8"/>
      <c r="Z543" s="8"/>
      <c r="AA543" s="9"/>
      <c r="AB543" s="3"/>
    </row>
    <row r="544" spans="1:28" ht="11.25">
      <c r="A544" s="8"/>
      <c r="B544" s="8"/>
      <c r="C544" s="8"/>
      <c r="D544" s="8"/>
      <c r="E544" s="8"/>
      <c r="F544" s="8"/>
      <c r="G544" s="31"/>
      <c r="H544" s="8"/>
      <c r="I544" s="8"/>
      <c r="J544" s="8"/>
      <c r="K544" s="8"/>
      <c r="L544" s="8"/>
      <c r="M544" s="8"/>
      <c r="N544" s="8"/>
      <c r="O544" s="8"/>
      <c r="P544" s="8"/>
      <c r="R544" s="8"/>
      <c r="S544" s="8"/>
      <c r="T544" s="8"/>
      <c r="U544" s="8"/>
      <c r="V544" s="8"/>
      <c r="W544" s="8"/>
      <c r="X544" s="8"/>
      <c r="Y544" s="8"/>
      <c r="Z544" s="8"/>
      <c r="AA544" s="9"/>
      <c r="AB544" s="3"/>
    </row>
    <row r="545" spans="1:28" ht="11.25">
      <c r="A545" s="8"/>
      <c r="B545" s="8"/>
      <c r="C545" s="8"/>
      <c r="D545" s="8"/>
      <c r="E545" s="8"/>
      <c r="F545" s="8"/>
      <c r="G545" s="31"/>
      <c r="H545" s="8"/>
      <c r="I545" s="8"/>
      <c r="J545" s="8"/>
      <c r="K545" s="8"/>
      <c r="L545" s="8"/>
      <c r="M545" s="8"/>
      <c r="N545" s="8"/>
      <c r="O545" s="8"/>
      <c r="P545" s="8"/>
      <c r="R545" s="8"/>
      <c r="S545" s="8"/>
      <c r="T545" s="8"/>
      <c r="U545" s="8"/>
      <c r="V545" s="8"/>
      <c r="W545" s="8"/>
      <c r="X545" s="8"/>
      <c r="Y545" s="8"/>
      <c r="Z545" s="8"/>
      <c r="AA545" s="9"/>
      <c r="AB545" s="3"/>
    </row>
    <row r="546" spans="1:28" ht="11.25">
      <c r="A546" s="8"/>
      <c r="B546" s="8"/>
      <c r="C546" s="8"/>
      <c r="D546" s="8"/>
      <c r="E546" s="8"/>
      <c r="F546" s="8"/>
      <c r="G546" s="31"/>
      <c r="H546" s="8"/>
      <c r="I546" s="8"/>
      <c r="J546" s="8"/>
      <c r="K546" s="8"/>
      <c r="L546" s="8"/>
      <c r="M546" s="8"/>
      <c r="N546" s="8"/>
      <c r="O546" s="8"/>
      <c r="P546" s="8"/>
      <c r="R546" s="8"/>
      <c r="S546" s="8"/>
      <c r="T546" s="8"/>
      <c r="U546" s="8"/>
      <c r="V546" s="8"/>
      <c r="W546" s="8"/>
      <c r="X546" s="8"/>
      <c r="Y546" s="8"/>
      <c r="Z546" s="8"/>
      <c r="AA546" s="9"/>
      <c r="AB546" s="3"/>
    </row>
    <row r="547" spans="1:28" ht="11.25">
      <c r="A547" s="8"/>
      <c r="B547" s="8"/>
      <c r="C547" s="8"/>
      <c r="D547" s="8"/>
      <c r="E547" s="8"/>
      <c r="F547" s="8"/>
      <c r="G547" s="31"/>
      <c r="H547" s="8"/>
      <c r="I547" s="8"/>
      <c r="J547" s="8"/>
      <c r="K547" s="8"/>
      <c r="L547" s="8"/>
      <c r="M547" s="8"/>
      <c r="N547" s="8"/>
      <c r="O547" s="8"/>
      <c r="P547" s="8"/>
      <c r="R547" s="8"/>
      <c r="S547" s="8"/>
      <c r="T547" s="8"/>
      <c r="U547" s="8"/>
      <c r="V547" s="8"/>
      <c r="W547" s="8"/>
      <c r="X547" s="8"/>
      <c r="Y547" s="8"/>
      <c r="Z547" s="8"/>
      <c r="AA547" s="9"/>
      <c r="AB547" s="3"/>
    </row>
    <row r="548" spans="1:28" ht="11.25">
      <c r="A548" s="8"/>
      <c r="B548" s="8"/>
      <c r="C548" s="8"/>
      <c r="D548" s="8"/>
      <c r="E548" s="8"/>
      <c r="F548" s="8"/>
      <c r="G548" s="31"/>
      <c r="H548" s="8"/>
      <c r="I548" s="8"/>
      <c r="J548" s="8"/>
      <c r="K548" s="8"/>
      <c r="L548" s="8"/>
      <c r="M548" s="8"/>
      <c r="N548" s="8"/>
      <c r="O548" s="8"/>
      <c r="P548" s="8"/>
      <c r="R548" s="8"/>
      <c r="S548" s="8"/>
      <c r="T548" s="8"/>
      <c r="U548" s="8"/>
      <c r="V548" s="8"/>
      <c r="W548" s="8"/>
      <c r="X548" s="8"/>
      <c r="Y548" s="8"/>
      <c r="Z548" s="8"/>
      <c r="AA548" s="9"/>
      <c r="AB548" s="3"/>
    </row>
    <row r="549" spans="1:28" ht="11.25">
      <c r="A549" s="8"/>
      <c r="B549" s="8"/>
      <c r="C549" s="8"/>
      <c r="D549" s="8"/>
      <c r="E549" s="8"/>
      <c r="F549" s="8"/>
      <c r="G549" s="31"/>
      <c r="H549" s="8"/>
      <c r="I549" s="8"/>
      <c r="J549" s="8"/>
      <c r="K549" s="8"/>
      <c r="L549" s="8"/>
      <c r="M549" s="8"/>
      <c r="N549" s="8"/>
      <c r="O549" s="8"/>
      <c r="P549" s="8"/>
      <c r="R549" s="8"/>
      <c r="S549" s="8"/>
      <c r="T549" s="8"/>
      <c r="U549" s="8"/>
      <c r="V549" s="8"/>
      <c r="W549" s="8"/>
      <c r="X549" s="8"/>
      <c r="Y549" s="8"/>
      <c r="Z549" s="8"/>
      <c r="AA549" s="9"/>
      <c r="AB549" s="3"/>
    </row>
    <row r="550" spans="1:28" ht="11.25">
      <c r="A550" s="8"/>
      <c r="B550" s="8"/>
      <c r="C550" s="8"/>
      <c r="D550" s="8"/>
      <c r="E550" s="8"/>
      <c r="F550" s="8"/>
      <c r="G550" s="31"/>
      <c r="H550" s="8"/>
      <c r="I550" s="8"/>
      <c r="J550" s="8"/>
      <c r="K550" s="8"/>
      <c r="L550" s="8"/>
      <c r="M550" s="8"/>
      <c r="N550" s="8"/>
      <c r="O550" s="8"/>
      <c r="P550" s="8"/>
      <c r="R550" s="8"/>
      <c r="S550" s="8"/>
      <c r="T550" s="8"/>
      <c r="U550" s="8"/>
      <c r="V550" s="8"/>
      <c r="W550" s="8"/>
      <c r="X550" s="8"/>
      <c r="Y550" s="8"/>
      <c r="Z550" s="8"/>
      <c r="AA550" s="9"/>
      <c r="AB550" s="3"/>
    </row>
    <row r="551" spans="1:28" ht="11.25">
      <c r="A551" s="8"/>
      <c r="B551" s="8"/>
      <c r="C551" s="8"/>
      <c r="D551" s="8"/>
      <c r="E551" s="8"/>
      <c r="F551" s="8"/>
      <c r="G551" s="31"/>
      <c r="H551" s="8"/>
      <c r="I551" s="8"/>
      <c r="J551" s="8"/>
      <c r="K551" s="8"/>
      <c r="L551" s="8"/>
      <c r="M551" s="8"/>
      <c r="N551" s="8"/>
      <c r="O551" s="8"/>
      <c r="P551" s="8"/>
      <c r="R551" s="8"/>
      <c r="S551" s="8"/>
      <c r="T551" s="8"/>
      <c r="U551" s="8"/>
      <c r="V551" s="8"/>
      <c r="W551" s="8"/>
      <c r="X551" s="8"/>
      <c r="Y551" s="8"/>
      <c r="Z551" s="8"/>
      <c r="AA551" s="9"/>
      <c r="AB551" s="3"/>
    </row>
    <row r="552" spans="1:28" ht="11.25">
      <c r="A552" s="8"/>
      <c r="B552" s="8"/>
      <c r="C552" s="8"/>
      <c r="D552" s="8"/>
      <c r="E552" s="8"/>
      <c r="F552" s="8"/>
      <c r="G552" s="31"/>
      <c r="H552" s="8"/>
      <c r="I552" s="8"/>
      <c r="J552" s="8"/>
      <c r="K552" s="8"/>
      <c r="L552" s="8"/>
      <c r="M552" s="8"/>
      <c r="N552" s="8"/>
      <c r="O552" s="8"/>
      <c r="P552" s="8"/>
      <c r="R552" s="8"/>
      <c r="S552" s="8"/>
      <c r="T552" s="8"/>
      <c r="U552" s="8"/>
      <c r="V552" s="8"/>
      <c r="W552" s="8"/>
      <c r="X552" s="8"/>
      <c r="Y552" s="8"/>
      <c r="Z552" s="8"/>
      <c r="AA552" s="9"/>
      <c r="AB552" s="3"/>
    </row>
    <row r="553" spans="1:28" ht="11.25">
      <c r="A553" s="8"/>
      <c r="B553" s="8"/>
      <c r="C553" s="8"/>
      <c r="D553" s="8"/>
      <c r="E553" s="8"/>
      <c r="F553" s="8"/>
      <c r="G553" s="31"/>
      <c r="H553" s="8"/>
      <c r="I553" s="8"/>
      <c r="J553" s="8"/>
      <c r="K553" s="8"/>
      <c r="L553" s="8"/>
      <c r="M553" s="8"/>
      <c r="N553" s="8"/>
      <c r="O553" s="8"/>
      <c r="P553" s="8"/>
      <c r="R553" s="8"/>
      <c r="S553" s="8"/>
      <c r="T553" s="8"/>
      <c r="U553" s="8"/>
      <c r="V553" s="8"/>
      <c r="W553" s="8"/>
      <c r="X553" s="8"/>
      <c r="Y553" s="8"/>
      <c r="Z553" s="8"/>
      <c r="AA553" s="9"/>
      <c r="AB553" s="3"/>
    </row>
    <row r="554" spans="1:28" ht="11.25">
      <c r="A554" s="8"/>
      <c r="B554" s="8"/>
      <c r="C554" s="8"/>
      <c r="D554" s="8"/>
      <c r="E554" s="8"/>
      <c r="F554" s="8"/>
      <c r="G554" s="31"/>
      <c r="H554" s="8"/>
      <c r="I554" s="8"/>
      <c r="J554" s="8"/>
      <c r="K554" s="8"/>
      <c r="L554" s="8"/>
      <c r="M554" s="8"/>
      <c r="N554" s="8"/>
      <c r="O554" s="8"/>
      <c r="P554" s="8"/>
      <c r="R554" s="8"/>
      <c r="S554" s="8"/>
      <c r="T554" s="8"/>
      <c r="U554" s="8"/>
      <c r="V554" s="8"/>
      <c r="W554" s="8"/>
      <c r="X554" s="8"/>
      <c r="Y554" s="8"/>
      <c r="Z554" s="8"/>
      <c r="AA554" s="9"/>
      <c r="AB554" s="3"/>
    </row>
    <row r="555" spans="1:28" ht="11.25">
      <c r="A555" s="8"/>
      <c r="B555" s="8"/>
      <c r="C555" s="8"/>
      <c r="D555" s="8"/>
      <c r="E555" s="8"/>
      <c r="F555" s="8"/>
      <c r="G555" s="31"/>
      <c r="H555" s="8"/>
      <c r="I555" s="8"/>
      <c r="J555" s="8"/>
      <c r="K555" s="8"/>
      <c r="L555" s="8"/>
      <c r="M555" s="8"/>
      <c r="N555" s="8"/>
      <c r="O555" s="8"/>
      <c r="P555" s="8"/>
      <c r="R555" s="8"/>
      <c r="S555" s="8"/>
      <c r="T555" s="8"/>
      <c r="U555" s="8"/>
      <c r="V555" s="8"/>
      <c r="W555" s="8"/>
      <c r="X555" s="8"/>
      <c r="Y555" s="8"/>
      <c r="Z555" s="8"/>
      <c r="AA555" s="9"/>
      <c r="AB555" s="3"/>
    </row>
    <row r="556" spans="1:28" ht="11.25">
      <c r="A556" s="8"/>
      <c r="B556" s="8"/>
      <c r="C556" s="8"/>
      <c r="D556" s="8"/>
      <c r="E556" s="8"/>
      <c r="F556" s="8"/>
      <c r="G556" s="31"/>
      <c r="H556" s="8"/>
      <c r="I556" s="8"/>
      <c r="J556" s="8"/>
      <c r="K556" s="8"/>
      <c r="L556" s="8"/>
      <c r="M556" s="8"/>
      <c r="N556" s="8"/>
      <c r="O556" s="8"/>
      <c r="P556" s="8"/>
      <c r="R556" s="8"/>
      <c r="S556" s="8"/>
      <c r="T556" s="8"/>
      <c r="U556" s="8"/>
      <c r="V556" s="8"/>
      <c r="W556" s="8"/>
      <c r="X556" s="8"/>
      <c r="Y556" s="8"/>
      <c r="Z556" s="8"/>
      <c r="AA556" s="9"/>
      <c r="AB556" s="3"/>
    </row>
    <row r="557" spans="1:28" ht="11.25">
      <c r="A557" s="8"/>
      <c r="B557" s="8"/>
      <c r="C557" s="8"/>
      <c r="D557" s="8"/>
      <c r="E557" s="8"/>
      <c r="F557" s="8"/>
      <c r="G557" s="31"/>
      <c r="H557" s="8"/>
      <c r="I557" s="8"/>
      <c r="J557" s="8"/>
      <c r="K557" s="8"/>
      <c r="L557" s="8"/>
      <c r="M557" s="8"/>
      <c r="N557" s="8"/>
      <c r="O557" s="8"/>
      <c r="P557" s="8"/>
      <c r="R557" s="8"/>
      <c r="S557" s="8"/>
      <c r="T557" s="8"/>
      <c r="U557" s="8"/>
      <c r="V557" s="8"/>
      <c r="W557" s="8"/>
      <c r="X557" s="8"/>
      <c r="Y557" s="8"/>
      <c r="Z557" s="8"/>
      <c r="AA557" s="9"/>
      <c r="AB557" s="3"/>
    </row>
    <row r="558" spans="1:28" ht="11.25">
      <c r="A558" s="8"/>
      <c r="B558" s="8"/>
      <c r="C558" s="8"/>
      <c r="D558" s="8"/>
      <c r="E558" s="8"/>
      <c r="F558" s="8"/>
      <c r="G558" s="31"/>
      <c r="H558" s="8"/>
      <c r="I558" s="8"/>
      <c r="J558" s="8"/>
      <c r="K558" s="8"/>
      <c r="L558" s="8"/>
      <c r="M558" s="8"/>
      <c r="N558" s="8"/>
      <c r="O558" s="8"/>
      <c r="P558" s="8"/>
      <c r="R558" s="8"/>
      <c r="S558" s="8"/>
      <c r="T558" s="8"/>
      <c r="U558" s="8"/>
      <c r="V558" s="8"/>
      <c r="W558" s="8"/>
      <c r="X558" s="8"/>
      <c r="Y558" s="8"/>
      <c r="Z558" s="8"/>
      <c r="AA558" s="9"/>
      <c r="AB558" s="3"/>
    </row>
    <row r="559" spans="1:28" ht="11.25">
      <c r="A559" s="8"/>
      <c r="B559" s="8"/>
      <c r="C559" s="8"/>
      <c r="D559" s="8"/>
      <c r="E559" s="8"/>
      <c r="F559" s="8"/>
      <c r="G559" s="31"/>
      <c r="H559" s="8"/>
      <c r="I559" s="8"/>
      <c r="J559" s="8"/>
      <c r="K559" s="8"/>
      <c r="L559" s="8"/>
      <c r="M559" s="8"/>
      <c r="N559" s="8"/>
      <c r="O559" s="8"/>
      <c r="P559" s="8"/>
      <c r="R559" s="8"/>
      <c r="S559" s="8"/>
      <c r="T559" s="8"/>
      <c r="U559" s="8"/>
      <c r="V559" s="8"/>
      <c r="W559" s="8"/>
      <c r="X559" s="8"/>
      <c r="Y559" s="8"/>
      <c r="Z559" s="8"/>
      <c r="AA559" s="9"/>
      <c r="AB559" s="3"/>
    </row>
    <row r="560" spans="1:28" ht="11.25">
      <c r="A560" s="8"/>
      <c r="B560" s="8"/>
      <c r="C560" s="8"/>
      <c r="D560" s="8"/>
      <c r="E560" s="8"/>
      <c r="F560" s="8"/>
      <c r="G560" s="31"/>
      <c r="H560" s="8"/>
      <c r="I560" s="8"/>
      <c r="J560" s="8"/>
      <c r="K560" s="8"/>
      <c r="L560" s="8"/>
      <c r="M560" s="8"/>
      <c r="N560" s="8"/>
      <c r="O560" s="8"/>
      <c r="P560" s="8"/>
      <c r="R560" s="8"/>
      <c r="S560" s="8"/>
      <c r="T560" s="8"/>
      <c r="U560" s="8"/>
      <c r="V560" s="8"/>
      <c r="W560" s="8"/>
      <c r="X560" s="8"/>
      <c r="Y560" s="8"/>
      <c r="Z560" s="8"/>
      <c r="AA560" s="9"/>
      <c r="AB560" s="3"/>
    </row>
    <row r="561" spans="1:28" ht="11.25">
      <c r="A561" s="8"/>
      <c r="B561" s="8"/>
      <c r="C561" s="8"/>
      <c r="D561" s="8"/>
      <c r="E561" s="8"/>
      <c r="F561" s="8"/>
      <c r="G561" s="31"/>
      <c r="H561" s="8"/>
      <c r="I561" s="8"/>
      <c r="J561" s="8"/>
      <c r="K561" s="8"/>
      <c r="L561" s="8"/>
      <c r="M561" s="8"/>
      <c r="N561" s="8"/>
      <c r="O561" s="8"/>
      <c r="P561" s="8"/>
      <c r="R561" s="8"/>
      <c r="S561" s="8"/>
      <c r="T561" s="8"/>
      <c r="U561" s="8"/>
      <c r="V561" s="8"/>
      <c r="W561" s="8"/>
      <c r="X561" s="8"/>
      <c r="Y561" s="8"/>
      <c r="Z561" s="8"/>
      <c r="AA561" s="9"/>
      <c r="AB561" s="3"/>
    </row>
    <row r="562" spans="1:28" ht="11.25">
      <c r="A562" s="8"/>
      <c r="B562" s="8"/>
      <c r="C562" s="8"/>
      <c r="D562" s="8"/>
      <c r="E562" s="8"/>
      <c r="F562" s="8"/>
      <c r="G562" s="31"/>
      <c r="H562" s="8"/>
      <c r="I562" s="8"/>
      <c r="J562" s="8"/>
      <c r="K562" s="8"/>
      <c r="L562" s="8"/>
      <c r="M562" s="8"/>
      <c r="N562" s="8"/>
      <c r="O562" s="8"/>
      <c r="P562" s="8"/>
      <c r="R562" s="8"/>
      <c r="S562" s="8"/>
      <c r="T562" s="8"/>
      <c r="U562" s="8"/>
      <c r="V562" s="8"/>
      <c r="W562" s="8"/>
      <c r="X562" s="8"/>
      <c r="Y562" s="8"/>
      <c r="Z562" s="8"/>
      <c r="AA562" s="9"/>
      <c r="AB562" s="3"/>
    </row>
    <row r="563" spans="1:28" ht="11.25">
      <c r="A563" s="8"/>
      <c r="B563" s="8"/>
      <c r="C563" s="8"/>
      <c r="D563" s="8"/>
      <c r="E563" s="8"/>
      <c r="F563" s="8"/>
      <c r="G563" s="31"/>
      <c r="H563" s="8"/>
      <c r="I563" s="8"/>
      <c r="J563" s="8"/>
      <c r="K563" s="8"/>
      <c r="L563" s="8"/>
      <c r="M563" s="8"/>
      <c r="N563" s="8"/>
      <c r="O563" s="8"/>
      <c r="P563" s="8"/>
      <c r="R563" s="8"/>
      <c r="S563" s="8"/>
      <c r="T563" s="8"/>
      <c r="U563" s="8"/>
      <c r="V563" s="8"/>
      <c r="W563" s="8"/>
      <c r="X563" s="8"/>
      <c r="Y563" s="8"/>
      <c r="Z563" s="8"/>
      <c r="AA563" s="9"/>
      <c r="AB563" s="3"/>
    </row>
    <row r="564" spans="1:28" ht="11.25">
      <c r="A564" s="8"/>
      <c r="B564" s="8"/>
      <c r="C564" s="8"/>
      <c r="D564" s="8"/>
      <c r="E564" s="8"/>
      <c r="F564" s="8"/>
      <c r="G564" s="31"/>
      <c r="H564" s="8"/>
      <c r="I564" s="8"/>
      <c r="J564" s="8"/>
      <c r="K564" s="8"/>
      <c r="L564" s="8"/>
      <c r="M564" s="8"/>
      <c r="N564" s="8"/>
      <c r="O564" s="8"/>
      <c r="P564" s="8"/>
      <c r="R564" s="8"/>
      <c r="S564" s="8"/>
      <c r="T564" s="8"/>
      <c r="U564" s="8"/>
      <c r="V564" s="8"/>
      <c r="W564" s="8"/>
      <c r="X564" s="8"/>
      <c r="Y564" s="8"/>
      <c r="Z564" s="8"/>
      <c r="AA564" s="9"/>
      <c r="AB564" s="3"/>
    </row>
    <row r="565" spans="1:28" ht="11.25">
      <c r="A565" s="8"/>
      <c r="B565" s="8"/>
      <c r="C565" s="8"/>
      <c r="D565" s="8"/>
      <c r="E565" s="8"/>
      <c r="F565" s="8"/>
      <c r="G565" s="31"/>
      <c r="H565" s="8"/>
      <c r="I565" s="8"/>
      <c r="J565" s="8"/>
      <c r="K565" s="8"/>
      <c r="L565" s="8"/>
      <c r="M565" s="8"/>
      <c r="N565" s="8"/>
      <c r="O565" s="8"/>
      <c r="P565" s="8"/>
      <c r="R565" s="8"/>
      <c r="S565" s="8"/>
      <c r="T565" s="8"/>
      <c r="U565" s="8"/>
      <c r="V565" s="8"/>
      <c r="W565" s="8"/>
      <c r="X565" s="8"/>
      <c r="Y565" s="8"/>
      <c r="Z565" s="8"/>
      <c r="AA565" s="9"/>
      <c r="AB565" s="3"/>
    </row>
    <row r="566" spans="1:28" ht="11.25">
      <c r="A566" s="8"/>
      <c r="B566" s="8"/>
      <c r="C566" s="8"/>
      <c r="D566" s="8"/>
      <c r="E566" s="8"/>
      <c r="F566" s="8"/>
      <c r="G566" s="31"/>
      <c r="H566" s="8"/>
      <c r="I566" s="8"/>
      <c r="J566" s="8"/>
      <c r="K566" s="8"/>
      <c r="L566" s="8"/>
      <c r="M566" s="8"/>
      <c r="N566" s="8"/>
      <c r="O566" s="8"/>
      <c r="P566" s="8"/>
      <c r="R566" s="8"/>
      <c r="S566" s="8"/>
      <c r="T566" s="8"/>
      <c r="U566" s="8"/>
      <c r="V566" s="8"/>
      <c r="W566" s="8"/>
      <c r="X566" s="8"/>
      <c r="Y566" s="8"/>
      <c r="Z566" s="8"/>
      <c r="AA566" s="9"/>
      <c r="AB566" s="3"/>
    </row>
    <row r="567" spans="1:28" ht="11.25">
      <c r="A567" s="8"/>
      <c r="B567" s="8"/>
      <c r="C567" s="8"/>
      <c r="D567" s="8"/>
      <c r="E567" s="8"/>
      <c r="F567" s="8"/>
      <c r="G567" s="31"/>
      <c r="H567" s="8"/>
      <c r="I567" s="8"/>
      <c r="J567" s="8"/>
      <c r="K567" s="8"/>
      <c r="L567" s="8"/>
      <c r="M567" s="8"/>
      <c r="N567" s="8"/>
      <c r="O567" s="8"/>
      <c r="P567" s="8"/>
      <c r="R567" s="8"/>
      <c r="S567" s="8"/>
      <c r="T567" s="8"/>
      <c r="U567" s="8"/>
      <c r="V567" s="8"/>
      <c r="W567" s="8"/>
      <c r="X567" s="8"/>
      <c r="Y567" s="8"/>
      <c r="Z567" s="8"/>
      <c r="AA567" s="9"/>
      <c r="AB567" s="3"/>
    </row>
    <row r="568" spans="1:28" ht="11.25">
      <c r="A568" s="8"/>
      <c r="B568" s="8"/>
      <c r="C568" s="8"/>
      <c r="D568" s="8"/>
      <c r="E568" s="8"/>
      <c r="F568" s="8"/>
      <c r="G568" s="31"/>
      <c r="H568" s="8"/>
      <c r="I568" s="8"/>
      <c r="J568" s="8"/>
      <c r="K568" s="8"/>
      <c r="L568" s="8"/>
      <c r="M568" s="8"/>
      <c r="N568" s="8"/>
      <c r="O568" s="8"/>
      <c r="P568" s="8"/>
      <c r="R568" s="8"/>
      <c r="S568" s="8"/>
      <c r="T568" s="8"/>
      <c r="U568" s="8"/>
      <c r="V568" s="8"/>
      <c r="W568" s="8"/>
      <c r="X568" s="8"/>
      <c r="Y568" s="8"/>
      <c r="Z568" s="8"/>
      <c r="AA568" s="9"/>
      <c r="AB568" s="3"/>
    </row>
    <row r="569" spans="1:28" ht="11.25">
      <c r="A569" s="8"/>
      <c r="B569" s="8"/>
      <c r="C569" s="8"/>
      <c r="D569" s="8"/>
      <c r="E569" s="8"/>
      <c r="F569" s="8"/>
      <c r="G569" s="31"/>
      <c r="H569" s="8"/>
      <c r="I569" s="8"/>
      <c r="J569" s="8"/>
      <c r="K569" s="8"/>
      <c r="L569" s="8"/>
      <c r="M569" s="8"/>
      <c r="N569" s="8"/>
      <c r="O569" s="8"/>
      <c r="P569" s="8"/>
      <c r="R569" s="8"/>
      <c r="S569" s="8"/>
      <c r="T569" s="8"/>
      <c r="U569" s="8"/>
      <c r="V569" s="8"/>
      <c r="W569" s="8"/>
      <c r="X569" s="8"/>
      <c r="Y569" s="8"/>
      <c r="Z569" s="8"/>
      <c r="AA569" s="9"/>
      <c r="AB569" s="3"/>
    </row>
    <row r="570" spans="1:28" ht="11.25">
      <c r="A570" s="8"/>
      <c r="B570" s="8"/>
      <c r="C570" s="8"/>
      <c r="D570" s="8"/>
      <c r="E570" s="8"/>
      <c r="F570" s="8"/>
      <c r="G570" s="31"/>
      <c r="H570" s="8"/>
      <c r="I570" s="8"/>
      <c r="J570" s="8"/>
      <c r="K570" s="8"/>
      <c r="L570" s="8"/>
      <c r="M570" s="8"/>
      <c r="N570" s="8"/>
      <c r="O570" s="8"/>
      <c r="P570" s="8"/>
      <c r="R570" s="8"/>
      <c r="S570" s="8"/>
      <c r="T570" s="8"/>
      <c r="U570" s="8"/>
      <c r="V570" s="8"/>
      <c r="W570" s="8"/>
      <c r="X570" s="8"/>
      <c r="Y570" s="8"/>
      <c r="Z570" s="8"/>
      <c r="AA570" s="9"/>
      <c r="AB570" s="3"/>
    </row>
    <row r="571" spans="1:28" ht="11.25">
      <c r="A571" s="8"/>
      <c r="B571" s="8"/>
      <c r="C571" s="8"/>
      <c r="D571" s="8"/>
      <c r="E571" s="8"/>
      <c r="F571" s="8"/>
      <c r="G571" s="31"/>
      <c r="H571" s="8"/>
      <c r="I571" s="8"/>
      <c r="J571" s="8"/>
      <c r="K571" s="8"/>
      <c r="L571" s="8"/>
      <c r="M571" s="8"/>
      <c r="N571" s="8"/>
      <c r="O571" s="8"/>
      <c r="P571" s="8"/>
      <c r="R571" s="8"/>
      <c r="S571" s="8"/>
      <c r="T571" s="8"/>
      <c r="U571" s="8"/>
      <c r="V571" s="8"/>
      <c r="W571" s="8"/>
      <c r="X571" s="8"/>
      <c r="Y571" s="8"/>
      <c r="Z571" s="8"/>
      <c r="AA571" s="9"/>
      <c r="AB571" s="3"/>
    </row>
    <row r="572" spans="1:28" ht="11.25">
      <c r="A572" s="8"/>
      <c r="B572" s="8"/>
      <c r="C572" s="8"/>
      <c r="D572" s="8"/>
      <c r="E572" s="8"/>
      <c r="F572" s="8"/>
      <c r="G572" s="31"/>
      <c r="H572" s="8"/>
      <c r="I572" s="8"/>
      <c r="J572" s="8"/>
      <c r="K572" s="8"/>
      <c r="L572" s="8"/>
      <c r="M572" s="8"/>
      <c r="N572" s="8"/>
      <c r="O572" s="8"/>
      <c r="P572" s="8"/>
      <c r="R572" s="8"/>
      <c r="S572" s="8"/>
      <c r="T572" s="8"/>
      <c r="U572" s="8"/>
      <c r="V572" s="8"/>
      <c r="W572" s="8"/>
      <c r="X572" s="8"/>
      <c r="Y572" s="8"/>
      <c r="Z572" s="8"/>
      <c r="AA572" s="9"/>
      <c r="AB572" s="3"/>
    </row>
    <row r="573" spans="1:28" ht="11.25">
      <c r="A573" s="8"/>
      <c r="B573" s="8"/>
      <c r="C573" s="8"/>
      <c r="D573" s="8"/>
      <c r="E573" s="8"/>
      <c r="F573" s="8"/>
      <c r="G573" s="31"/>
      <c r="H573" s="8"/>
      <c r="I573" s="8"/>
      <c r="J573" s="8"/>
      <c r="K573" s="8"/>
      <c r="L573" s="8"/>
      <c r="M573" s="8"/>
      <c r="N573" s="8"/>
      <c r="O573" s="8"/>
      <c r="P573" s="8"/>
      <c r="R573" s="8"/>
      <c r="S573" s="8"/>
      <c r="T573" s="8"/>
      <c r="U573" s="8"/>
      <c r="V573" s="8"/>
      <c r="W573" s="8"/>
      <c r="X573" s="8"/>
      <c r="Y573" s="8"/>
      <c r="Z573" s="8"/>
      <c r="AA573" s="9"/>
      <c r="AB573" s="3"/>
    </row>
    <row r="574" spans="1:28" ht="11.25">
      <c r="A574" s="8"/>
      <c r="B574" s="8"/>
      <c r="C574" s="8"/>
      <c r="D574" s="8"/>
      <c r="E574" s="8"/>
      <c r="F574" s="8"/>
      <c r="G574" s="31"/>
      <c r="H574" s="8"/>
      <c r="I574" s="8"/>
      <c r="J574" s="8"/>
      <c r="K574" s="8"/>
      <c r="L574" s="8"/>
      <c r="M574" s="8"/>
      <c r="N574" s="8"/>
      <c r="O574" s="8"/>
      <c r="P574" s="8"/>
      <c r="R574" s="8"/>
      <c r="S574" s="8"/>
      <c r="T574" s="8"/>
      <c r="U574" s="8"/>
      <c r="V574" s="8"/>
      <c r="W574" s="8"/>
      <c r="X574" s="8"/>
      <c r="Y574" s="8"/>
      <c r="Z574" s="8"/>
      <c r="AA574" s="9"/>
      <c r="AB574" s="3"/>
    </row>
    <row r="575" spans="1:28" ht="11.25">
      <c r="A575" s="8"/>
      <c r="B575" s="8"/>
      <c r="C575" s="8"/>
      <c r="D575" s="8"/>
      <c r="E575" s="8"/>
      <c r="F575" s="8"/>
      <c r="G575" s="31"/>
      <c r="H575" s="8"/>
      <c r="I575" s="8"/>
      <c r="J575" s="8"/>
      <c r="K575" s="8"/>
      <c r="L575" s="8"/>
      <c r="M575" s="8"/>
      <c r="N575" s="8"/>
      <c r="O575" s="8"/>
      <c r="P575" s="8"/>
      <c r="R575" s="8"/>
      <c r="S575" s="8"/>
      <c r="T575" s="8"/>
      <c r="U575" s="8"/>
      <c r="V575" s="8"/>
      <c r="W575" s="8"/>
      <c r="X575" s="8"/>
      <c r="Y575" s="8"/>
      <c r="Z575" s="8"/>
      <c r="AA575" s="9"/>
      <c r="AB575" s="3"/>
    </row>
    <row r="576" spans="1:28" ht="11.25">
      <c r="A576" s="8"/>
      <c r="B576" s="8"/>
      <c r="C576" s="8"/>
      <c r="D576" s="8"/>
      <c r="E576" s="8"/>
      <c r="F576" s="8"/>
      <c r="G576" s="31"/>
      <c r="H576" s="8"/>
      <c r="I576" s="8"/>
      <c r="J576" s="8"/>
      <c r="K576" s="8"/>
      <c r="L576" s="8"/>
      <c r="M576" s="8"/>
      <c r="N576" s="8"/>
      <c r="O576" s="8"/>
      <c r="P576" s="8"/>
      <c r="R576" s="8"/>
      <c r="S576" s="8"/>
      <c r="T576" s="8"/>
      <c r="U576" s="8"/>
      <c r="V576" s="8"/>
      <c r="W576" s="8"/>
      <c r="X576" s="8"/>
      <c r="Y576" s="8"/>
      <c r="Z576" s="8"/>
      <c r="AA576" s="9"/>
      <c r="AB576" s="3"/>
    </row>
    <row r="577" spans="1:28" ht="11.25">
      <c r="A577" s="8"/>
      <c r="B577" s="8"/>
      <c r="C577" s="8"/>
      <c r="D577" s="8"/>
      <c r="E577" s="8"/>
      <c r="F577" s="8"/>
      <c r="G577" s="31"/>
      <c r="H577" s="8"/>
      <c r="I577" s="8"/>
      <c r="J577" s="8"/>
      <c r="K577" s="8"/>
      <c r="L577" s="8"/>
      <c r="M577" s="8"/>
      <c r="N577" s="8"/>
      <c r="O577" s="8"/>
      <c r="P577" s="8"/>
      <c r="R577" s="8"/>
      <c r="S577" s="8"/>
      <c r="T577" s="8"/>
      <c r="U577" s="8"/>
      <c r="V577" s="8"/>
      <c r="W577" s="8"/>
      <c r="X577" s="8"/>
      <c r="Y577" s="8"/>
      <c r="Z577" s="8"/>
      <c r="AA577" s="9"/>
      <c r="AB577" s="3"/>
    </row>
    <row r="578" spans="1:28" ht="11.25">
      <c r="A578" s="8"/>
      <c r="B578" s="8"/>
      <c r="C578" s="8"/>
      <c r="D578" s="8"/>
      <c r="E578" s="8"/>
      <c r="F578" s="8"/>
      <c r="G578" s="31"/>
      <c r="H578" s="8"/>
      <c r="I578" s="8"/>
      <c r="J578" s="8"/>
      <c r="K578" s="8"/>
      <c r="L578" s="8"/>
      <c r="M578" s="8"/>
      <c r="N578" s="8"/>
      <c r="O578" s="8"/>
      <c r="P578" s="8"/>
      <c r="R578" s="8"/>
      <c r="S578" s="8"/>
      <c r="T578" s="8"/>
      <c r="U578" s="8"/>
      <c r="V578" s="8"/>
      <c r="W578" s="8"/>
      <c r="X578" s="8"/>
      <c r="Y578" s="8"/>
      <c r="Z578" s="8"/>
      <c r="AA578" s="9"/>
      <c r="AB578" s="3"/>
    </row>
    <row r="579" spans="1:28" ht="11.25">
      <c r="A579" s="8"/>
      <c r="B579" s="8"/>
      <c r="C579" s="8"/>
      <c r="D579" s="8"/>
      <c r="E579" s="8"/>
      <c r="F579" s="8"/>
      <c r="G579" s="31"/>
      <c r="H579" s="8"/>
      <c r="I579" s="8"/>
      <c r="J579" s="8"/>
      <c r="K579" s="8"/>
      <c r="L579" s="8"/>
      <c r="M579" s="8"/>
      <c r="N579" s="8"/>
      <c r="O579" s="8"/>
      <c r="P579" s="8"/>
      <c r="R579" s="8"/>
      <c r="S579" s="8"/>
      <c r="T579" s="8"/>
      <c r="U579" s="8"/>
      <c r="V579" s="8"/>
      <c r="W579" s="8"/>
      <c r="X579" s="8"/>
      <c r="Y579" s="8"/>
      <c r="Z579" s="8"/>
      <c r="AA579" s="9"/>
      <c r="AB579" s="3"/>
    </row>
    <row r="580" spans="1:28" ht="11.25">
      <c r="A580" s="8"/>
      <c r="B580" s="8"/>
      <c r="C580" s="8"/>
      <c r="D580" s="8"/>
      <c r="E580" s="8"/>
      <c r="F580" s="8"/>
      <c r="G580" s="31"/>
      <c r="H580" s="8"/>
      <c r="I580" s="8"/>
      <c r="J580" s="8"/>
      <c r="K580" s="8"/>
      <c r="L580" s="8"/>
      <c r="M580" s="8"/>
      <c r="N580" s="8"/>
      <c r="O580" s="8"/>
      <c r="P580" s="8"/>
      <c r="R580" s="8"/>
      <c r="S580" s="8"/>
      <c r="T580" s="8"/>
      <c r="U580" s="8"/>
      <c r="V580" s="8"/>
      <c r="W580" s="8"/>
      <c r="X580" s="8"/>
      <c r="Y580" s="8"/>
      <c r="Z580" s="8"/>
      <c r="AA580" s="9"/>
      <c r="AB580" s="3"/>
    </row>
    <row r="581" spans="1:28" ht="11.25">
      <c r="A581" s="8"/>
      <c r="B581" s="8"/>
      <c r="C581" s="8"/>
      <c r="D581" s="8"/>
      <c r="E581" s="8"/>
      <c r="F581" s="8"/>
      <c r="G581" s="31"/>
      <c r="H581" s="8"/>
      <c r="I581" s="8"/>
      <c r="J581" s="8"/>
      <c r="K581" s="8"/>
      <c r="L581" s="8"/>
      <c r="M581" s="8"/>
      <c r="N581" s="8"/>
      <c r="O581" s="8"/>
      <c r="P581" s="8"/>
      <c r="R581" s="8"/>
      <c r="S581" s="8"/>
      <c r="T581" s="8"/>
      <c r="U581" s="8"/>
      <c r="V581" s="8"/>
      <c r="W581" s="8"/>
      <c r="X581" s="8"/>
      <c r="Y581" s="8"/>
      <c r="Z581" s="8"/>
      <c r="AA581" s="9"/>
      <c r="AB581" s="3"/>
    </row>
    <row r="582" spans="1:28" ht="11.25">
      <c r="A582" s="8"/>
      <c r="B582" s="8"/>
      <c r="C582" s="8"/>
      <c r="D582" s="8"/>
      <c r="E582" s="8"/>
      <c r="F582" s="8"/>
      <c r="G582" s="31"/>
      <c r="H582" s="8"/>
      <c r="I582" s="8"/>
      <c r="J582" s="8"/>
      <c r="K582" s="8"/>
      <c r="L582" s="8"/>
      <c r="M582" s="8"/>
      <c r="N582" s="8"/>
      <c r="O582" s="8"/>
      <c r="P582" s="8"/>
      <c r="R582" s="8"/>
      <c r="S582" s="8"/>
      <c r="T582" s="8"/>
      <c r="U582" s="8"/>
      <c r="V582" s="8"/>
      <c r="W582" s="8"/>
      <c r="X582" s="8"/>
      <c r="Y582" s="8"/>
      <c r="Z582" s="8"/>
      <c r="AA582" s="9"/>
      <c r="AB582" s="3"/>
    </row>
    <row r="583" spans="1:28" ht="11.25">
      <c r="A583" s="8"/>
      <c r="B583" s="8"/>
      <c r="C583" s="8"/>
      <c r="D583" s="8"/>
      <c r="E583" s="8"/>
      <c r="F583" s="8"/>
      <c r="G583" s="31"/>
      <c r="H583" s="8"/>
      <c r="I583" s="8"/>
      <c r="J583" s="8"/>
      <c r="K583" s="8"/>
      <c r="L583" s="8"/>
      <c r="M583" s="8"/>
      <c r="N583" s="8"/>
      <c r="O583" s="8"/>
      <c r="P583" s="8"/>
      <c r="R583" s="8"/>
      <c r="S583" s="8"/>
      <c r="T583" s="8"/>
      <c r="U583" s="8"/>
      <c r="V583" s="8"/>
      <c r="W583" s="8"/>
      <c r="X583" s="8"/>
      <c r="Y583" s="8"/>
      <c r="Z583" s="8"/>
      <c r="AA583" s="9"/>
      <c r="AB583" s="3"/>
    </row>
    <row r="584" spans="1:28" ht="11.25">
      <c r="A584" s="8"/>
      <c r="B584" s="8"/>
      <c r="C584" s="8"/>
      <c r="D584" s="8"/>
      <c r="E584" s="8"/>
      <c r="F584" s="8"/>
      <c r="G584" s="31"/>
      <c r="H584" s="8"/>
      <c r="I584" s="8"/>
      <c r="J584" s="8"/>
      <c r="K584" s="8"/>
      <c r="L584" s="8"/>
      <c r="M584" s="8"/>
      <c r="N584" s="8"/>
      <c r="O584" s="8"/>
      <c r="P584" s="8"/>
      <c r="R584" s="8"/>
      <c r="S584" s="8"/>
      <c r="T584" s="8"/>
      <c r="U584" s="8"/>
      <c r="V584" s="8"/>
      <c r="W584" s="8"/>
      <c r="X584" s="8"/>
      <c r="Y584" s="8"/>
      <c r="Z584" s="8"/>
      <c r="AA584" s="9"/>
      <c r="AB584" s="3"/>
    </row>
    <row r="585" spans="1:28" ht="11.25">
      <c r="A585" s="8"/>
      <c r="B585" s="8"/>
      <c r="C585" s="8"/>
      <c r="D585" s="8"/>
      <c r="E585" s="8"/>
      <c r="F585" s="8"/>
      <c r="G585" s="31"/>
      <c r="H585" s="8"/>
      <c r="I585" s="8"/>
      <c r="J585" s="8"/>
      <c r="K585" s="8"/>
      <c r="L585" s="8"/>
      <c r="M585" s="8"/>
      <c r="N585" s="8"/>
      <c r="O585" s="8"/>
      <c r="P585" s="8"/>
      <c r="R585" s="8"/>
      <c r="S585" s="8"/>
      <c r="T585" s="8"/>
      <c r="U585" s="8"/>
      <c r="V585" s="8"/>
      <c r="W585" s="8"/>
      <c r="X585" s="8"/>
      <c r="Y585" s="8"/>
      <c r="Z585" s="8"/>
      <c r="AA585" s="9"/>
      <c r="AB585" s="3"/>
    </row>
    <row r="586" spans="1:28" ht="11.25">
      <c r="A586" s="8"/>
      <c r="B586" s="8"/>
      <c r="C586" s="8"/>
      <c r="D586" s="8"/>
      <c r="E586" s="8"/>
      <c r="F586" s="8"/>
      <c r="G586" s="31"/>
      <c r="H586" s="8"/>
      <c r="I586" s="8"/>
      <c r="J586" s="8"/>
      <c r="K586" s="8"/>
      <c r="L586" s="8"/>
      <c r="M586" s="8"/>
      <c r="N586" s="8"/>
      <c r="O586" s="8"/>
      <c r="P586" s="8"/>
      <c r="R586" s="8"/>
      <c r="S586" s="8"/>
      <c r="T586" s="8"/>
      <c r="U586" s="8"/>
      <c r="V586" s="8"/>
      <c r="W586" s="8"/>
      <c r="X586" s="8"/>
      <c r="Y586" s="8"/>
      <c r="Z586" s="8"/>
      <c r="AA586" s="9"/>
      <c r="AB586" s="3"/>
    </row>
    <row r="587" spans="1:28" ht="11.25">
      <c r="A587" s="8"/>
      <c r="B587" s="8"/>
      <c r="C587" s="8"/>
      <c r="D587" s="8"/>
      <c r="E587" s="8"/>
      <c r="F587" s="8"/>
      <c r="G587" s="31"/>
      <c r="H587" s="8"/>
      <c r="I587" s="8"/>
      <c r="J587" s="8"/>
      <c r="K587" s="8"/>
      <c r="L587" s="8"/>
      <c r="M587" s="8"/>
      <c r="N587" s="8"/>
      <c r="O587" s="8"/>
      <c r="P587" s="8"/>
      <c r="R587" s="8"/>
      <c r="S587" s="8"/>
      <c r="T587" s="8"/>
      <c r="U587" s="8"/>
      <c r="V587" s="8"/>
      <c r="W587" s="8"/>
      <c r="X587" s="8"/>
      <c r="Y587" s="8"/>
      <c r="Z587" s="8"/>
      <c r="AA587" s="9"/>
      <c r="AB587" s="3"/>
    </row>
    <row r="588" spans="1:28" ht="11.25">
      <c r="A588" s="8"/>
      <c r="B588" s="8"/>
      <c r="C588" s="8"/>
      <c r="D588" s="8"/>
      <c r="E588" s="8"/>
      <c r="F588" s="8"/>
      <c r="G588" s="31"/>
      <c r="H588" s="8"/>
      <c r="I588" s="8"/>
      <c r="J588" s="8"/>
      <c r="K588" s="8"/>
      <c r="L588" s="8"/>
      <c r="M588" s="8"/>
      <c r="N588" s="8"/>
      <c r="O588" s="8"/>
      <c r="P588" s="8"/>
      <c r="R588" s="8"/>
      <c r="S588" s="8"/>
      <c r="T588" s="8"/>
      <c r="U588" s="8"/>
      <c r="V588" s="8"/>
      <c r="W588" s="8"/>
      <c r="X588" s="8"/>
      <c r="Y588" s="8"/>
      <c r="Z588" s="8"/>
      <c r="AA588" s="9"/>
      <c r="AB588" s="3"/>
    </row>
    <row r="589" spans="1:28" ht="11.25">
      <c r="A589" s="8"/>
      <c r="B589" s="8"/>
      <c r="C589" s="8"/>
      <c r="D589" s="8"/>
      <c r="E589" s="8"/>
      <c r="F589" s="8"/>
      <c r="G589" s="31"/>
      <c r="H589" s="8"/>
      <c r="I589" s="8"/>
      <c r="J589" s="8"/>
      <c r="K589" s="8"/>
      <c r="L589" s="8"/>
      <c r="M589" s="8"/>
      <c r="N589" s="8"/>
      <c r="O589" s="8"/>
      <c r="P589" s="8"/>
      <c r="R589" s="8"/>
      <c r="S589" s="8"/>
      <c r="T589" s="8"/>
      <c r="U589" s="8"/>
      <c r="V589" s="8"/>
      <c r="W589" s="8"/>
      <c r="X589" s="8"/>
      <c r="Y589" s="8"/>
      <c r="Z589" s="8"/>
      <c r="AA589" s="9"/>
      <c r="AB589" s="3"/>
    </row>
    <row r="590" spans="1:28" ht="11.25">
      <c r="A590" s="8"/>
      <c r="B590" s="8"/>
      <c r="C590" s="8"/>
      <c r="D590" s="8"/>
      <c r="E590" s="8"/>
      <c r="F590" s="8"/>
      <c r="G590" s="31"/>
      <c r="H590" s="8"/>
      <c r="I590" s="8"/>
      <c r="J590" s="8"/>
      <c r="K590" s="8"/>
      <c r="L590" s="8"/>
      <c r="M590" s="8"/>
      <c r="N590" s="8"/>
      <c r="O590" s="8"/>
      <c r="P590" s="8"/>
      <c r="R590" s="8"/>
      <c r="S590" s="8"/>
      <c r="T590" s="8"/>
      <c r="U590" s="8"/>
      <c r="V590" s="8"/>
      <c r="W590" s="8"/>
      <c r="X590" s="8"/>
      <c r="Y590" s="8"/>
      <c r="Z590" s="8"/>
      <c r="AA590" s="9"/>
      <c r="AB590" s="3"/>
    </row>
    <row r="591" spans="1:28" ht="11.25">
      <c r="A591" s="8"/>
      <c r="B591" s="8"/>
      <c r="C591" s="8"/>
      <c r="D591" s="8"/>
      <c r="E591" s="8"/>
      <c r="F591" s="8"/>
      <c r="G591" s="31"/>
      <c r="H591" s="8"/>
      <c r="I591" s="8"/>
      <c r="J591" s="8"/>
      <c r="K591" s="8"/>
      <c r="L591" s="8"/>
      <c r="M591" s="8"/>
      <c r="N591" s="8"/>
      <c r="O591" s="8"/>
      <c r="P591" s="8"/>
      <c r="R591" s="8"/>
      <c r="S591" s="8"/>
      <c r="T591" s="8"/>
      <c r="U591" s="8"/>
      <c r="V591" s="8"/>
      <c r="W591" s="8"/>
      <c r="X591" s="8"/>
      <c r="Y591" s="8"/>
      <c r="Z591" s="8"/>
      <c r="AA591" s="9"/>
      <c r="AB591" s="3"/>
    </row>
    <row r="592" spans="1:28" ht="11.25">
      <c r="A592" s="8"/>
      <c r="B592" s="8"/>
      <c r="C592" s="8"/>
      <c r="D592" s="8"/>
      <c r="E592" s="8"/>
      <c r="F592" s="8"/>
      <c r="G592" s="31"/>
      <c r="H592" s="8"/>
      <c r="I592" s="8"/>
      <c r="J592" s="8"/>
      <c r="K592" s="8"/>
      <c r="L592" s="8"/>
      <c r="M592" s="8"/>
      <c r="N592" s="8"/>
      <c r="O592" s="8"/>
      <c r="P592" s="8"/>
      <c r="R592" s="8"/>
      <c r="S592" s="8"/>
      <c r="T592" s="8"/>
      <c r="U592" s="8"/>
      <c r="V592" s="8"/>
      <c r="W592" s="8"/>
      <c r="X592" s="8"/>
      <c r="Y592" s="8"/>
      <c r="Z592" s="8"/>
      <c r="AA592" s="9"/>
      <c r="AB592" s="3"/>
    </row>
    <row r="593" spans="1:28" ht="11.25">
      <c r="A593" s="8"/>
      <c r="B593" s="8"/>
      <c r="C593" s="8"/>
      <c r="D593" s="8"/>
      <c r="E593" s="8"/>
      <c r="F593" s="8"/>
      <c r="G593" s="31"/>
      <c r="H593" s="8"/>
      <c r="I593" s="8"/>
      <c r="J593" s="8"/>
      <c r="K593" s="8"/>
      <c r="L593" s="8"/>
      <c r="M593" s="8"/>
      <c r="N593" s="8"/>
      <c r="O593" s="8"/>
      <c r="P593" s="8"/>
      <c r="R593" s="8"/>
      <c r="S593" s="8"/>
      <c r="T593" s="8"/>
      <c r="U593" s="8"/>
      <c r="V593" s="8"/>
      <c r="W593" s="8"/>
      <c r="X593" s="8"/>
      <c r="Y593" s="8"/>
      <c r="Z593" s="8"/>
      <c r="AA593" s="9"/>
      <c r="AB593" s="3"/>
    </row>
    <row r="594" spans="1:28" ht="11.25">
      <c r="A594" s="8"/>
      <c r="B594" s="8"/>
      <c r="C594" s="8"/>
      <c r="D594" s="8"/>
      <c r="E594" s="8"/>
      <c r="F594" s="8"/>
      <c r="G594" s="31"/>
      <c r="H594" s="8"/>
      <c r="I594" s="8"/>
      <c r="J594" s="8"/>
      <c r="K594" s="8"/>
      <c r="L594" s="8"/>
      <c r="M594" s="8"/>
      <c r="N594" s="8"/>
      <c r="O594" s="8"/>
      <c r="P594" s="8"/>
      <c r="R594" s="8"/>
      <c r="S594" s="8"/>
      <c r="T594" s="8"/>
      <c r="U594" s="8"/>
      <c r="V594" s="8"/>
      <c r="W594" s="8"/>
      <c r="X594" s="8"/>
      <c r="Y594" s="8"/>
      <c r="Z594" s="8"/>
      <c r="AA594" s="9"/>
      <c r="AB594" s="3"/>
    </row>
    <row r="595" spans="1:28" ht="11.25">
      <c r="A595" s="8"/>
      <c r="B595" s="8"/>
      <c r="C595" s="8"/>
      <c r="D595" s="8"/>
      <c r="E595" s="8"/>
      <c r="F595" s="8"/>
      <c r="G595" s="31"/>
      <c r="H595" s="8"/>
      <c r="I595" s="8"/>
      <c r="J595" s="8"/>
      <c r="K595" s="8"/>
      <c r="L595" s="8"/>
      <c r="M595" s="8"/>
      <c r="N595" s="8"/>
      <c r="O595" s="8"/>
      <c r="P595" s="8"/>
      <c r="R595" s="8"/>
      <c r="S595" s="8"/>
      <c r="T595" s="8"/>
      <c r="U595" s="8"/>
      <c r="V595" s="8"/>
      <c r="W595" s="8"/>
      <c r="X595" s="8"/>
      <c r="Y595" s="8"/>
      <c r="Z595" s="8"/>
      <c r="AA595" s="9"/>
      <c r="AB595" s="3"/>
    </row>
    <row r="596" spans="1:28" ht="11.25">
      <c r="A596" s="8"/>
      <c r="B596" s="8"/>
      <c r="C596" s="8"/>
      <c r="D596" s="8"/>
      <c r="E596" s="8"/>
      <c r="F596" s="8"/>
      <c r="G596" s="31"/>
      <c r="H596" s="8"/>
      <c r="I596" s="8"/>
      <c r="J596" s="8"/>
      <c r="K596" s="8"/>
      <c r="L596" s="8"/>
      <c r="M596" s="8"/>
      <c r="N596" s="8"/>
      <c r="O596" s="8"/>
      <c r="P596" s="8"/>
      <c r="R596" s="8"/>
      <c r="S596" s="8"/>
      <c r="T596" s="8"/>
      <c r="U596" s="8"/>
      <c r="V596" s="8"/>
      <c r="W596" s="8"/>
      <c r="X596" s="8"/>
      <c r="Y596" s="8"/>
      <c r="Z596" s="8"/>
      <c r="AA596" s="9"/>
      <c r="AB596" s="3"/>
    </row>
    <row r="597" spans="1:28" ht="11.25">
      <c r="A597" s="8"/>
      <c r="B597" s="8"/>
      <c r="C597" s="8"/>
      <c r="D597" s="8"/>
      <c r="E597" s="8"/>
      <c r="F597" s="8"/>
      <c r="G597" s="31"/>
      <c r="H597" s="8"/>
      <c r="I597" s="8"/>
      <c r="J597" s="8"/>
      <c r="K597" s="8"/>
      <c r="L597" s="8"/>
      <c r="M597" s="8"/>
      <c r="N597" s="8"/>
      <c r="O597" s="8"/>
      <c r="P597" s="8"/>
      <c r="R597" s="8"/>
      <c r="S597" s="8"/>
      <c r="T597" s="8"/>
      <c r="U597" s="8"/>
      <c r="V597" s="8"/>
      <c r="W597" s="8"/>
      <c r="X597" s="8"/>
      <c r="Y597" s="8"/>
      <c r="Z597" s="8"/>
      <c r="AA597" s="9"/>
      <c r="AB597" s="3"/>
    </row>
    <row r="598" spans="1:28" ht="11.25">
      <c r="A598" s="8"/>
      <c r="B598" s="8"/>
      <c r="C598" s="8"/>
      <c r="D598" s="8"/>
      <c r="E598" s="8"/>
      <c r="F598" s="8"/>
      <c r="G598" s="31"/>
      <c r="H598" s="8"/>
      <c r="I598" s="8"/>
      <c r="J598" s="8"/>
      <c r="K598" s="8"/>
      <c r="L598" s="8"/>
      <c r="M598" s="8"/>
      <c r="N598" s="8"/>
      <c r="O598" s="8"/>
      <c r="P598" s="8"/>
      <c r="R598" s="8"/>
      <c r="S598" s="8"/>
      <c r="T598" s="8"/>
      <c r="U598" s="8"/>
      <c r="V598" s="8"/>
      <c r="W598" s="8"/>
      <c r="X598" s="8"/>
      <c r="Y598" s="8"/>
      <c r="Z598" s="8"/>
      <c r="AA598" s="9"/>
      <c r="AB598" s="3"/>
    </row>
    <row r="599" spans="1:28" ht="11.25">
      <c r="A599" s="8"/>
      <c r="B599" s="8"/>
      <c r="C599" s="8"/>
      <c r="D599" s="8"/>
      <c r="E599" s="8"/>
      <c r="F599" s="8"/>
      <c r="G599" s="31"/>
      <c r="H599" s="8"/>
      <c r="I599" s="8"/>
      <c r="J599" s="8"/>
      <c r="K599" s="8"/>
      <c r="L599" s="8"/>
      <c r="M599" s="8"/>
      <c r="N599" s="8"/>
      <c r="O599" s="8"/>
      <c r="P599" s="8"/>
      <c r="R599" s="8"/>
      <c r="S599" s="8"/>
      <c r="T599" s="8"/>
      <c r="U599" s="8"/>
      <c r="V599" s="8"/>
      <c r="W599" s="8"/>
      <c r="X599" s="8"/>
      <c r="Y599" s="8"/>
      <c r="Z599" s="8"/>
      <c r="AA599" s="9"/>
      <c r="AB599" s="3"/>
    </row>
    <row r="600" spans="1:28" ht="11.25">
      <c r="A600" s="8"/>
      <c r="B600" s="8"/>
      <c r="C600" s="8"/>
      <c r="D600" s="8"/>
      <c r="E600" s="8"/>
      <c r="F600" s="8"/>
      <c r="G600" s="31"/>
      <c r="H600" s="8"/>
      <c r="I600" s="8"/>
      <c r="J600" s="8"/>
      <c r="K600" s="8"/>
      <c r="L600" s="8"/>
      <c r="M600" s="8"/>
      <c r="N600" s="8"/>
      <c r="O600" s="8"/>
      <c r="P600" s="8"/>
      <c r="R600" s="8"/>
      <c r="S600" s="8"/>
      <c r="T600" s="8"/>
      <c r="U600" s="8"/>
      <c r="V600" s="8"/>
      <c r="W600" s="8"/>
      <c r="X600" s="8"/>
      <c r="Y600" s="8"/>
      <c r="Z600" s="8"/>
      <c r="AA600" s="9"/>
      <c r="AB600" s="3"/>
    </row>
    <row r="601" spans="1:28" ht="11.25">
      <c r="A601" s="8"/>
      <c r="B601" s="8"/>
      <c r="C601" s="8"/>
      <c r="D601" s="8"/>
      <c r="E601" s="8"/>
      <c r="F601" s="8"/>
      <c r="G601" s="31"/>
      <c r="H601" s="8"/>
      <c r="I601" s="8"/>
      <c r="J601" s="8"/>
      <c r="K601" s="8"/>
      <c r="L601" s="8"/>
      <c r="M601" s="8"/>
      <c r="N601" s="8"/>
      <c r="O601" s="8"/>
      <c r="P601" s="8"/>
      <c r="R601" s="8"/>
      <c r="S601" s="8"/>
      <c r="T601" s="8"/>
      <c r="U601" s="8"/>
      <c r="V601" s="8"/>
      <c r="W601" s="8"/>
      <c r="X601" s="8"/>
      <c r="Y601" s="8"/>
      <c r="Z601" s="8"/>
      <c r="AA601" s="9"/>
      <c r="AB601" s="3"/>
    </row>
    <row r="602" spans="1:28" ht="11.25">
      <c r="A602" s="8"/>
      <c r="B602" s="8"/>
      <c r="C602" s="8"/>
      <c r="D602" s="8"/>
      <c r="E602" s="8"/>
      <c r="F602" s="8"/>
      <c r="G602" s="31"/>
      <c r="H602" s="8"/>
      <c r="I602" s="8"/>
      <c r="J602" s="8"/>
      <c r="K602" s="8"/>
      <c r="L602" s="8"/>
      <c r="M602" s="8"/>
      <c r="N602" s="8"/>
      <c r="O602" s="8"/>
      <c r="P602" s="8"/>
      <c r="R602" s="8"/>
      <c r="S602" s="8"/>
      <c r="T602" s="8"/>
      <c r="U602" s="8"/>
      <c r="V602" s="8"/>
      <c r="W602" s="8"/>
      <c r="X602" s="8"/>
      <c r="Y602" s="8"/>
      <c r="Z602" s="8"/>
      <c r="AA602" s="9"/>
      <c r="AB602" s="3"/>
    </row>
    <row r="603" spans="1:28" ht="11.25">
      <c r="A603" s="8"/>
      <c r="B603" s="8"/>
      <c r="C603" s="8"/>
      <c r="D603" s="8"/>
      <c r="E603" s="8"/>
      <c r="F603" s="8"/>
      <c r="G603" s="31"/>
      <c r="H603" s="8"/>
      <c r="I603" s="8"/>
      <c r="J603" s="8"/>
      <c r="K603" s="8"/>
      <c r="L603" s="8"/>
      <c r="M603" s="8"/>
      <c r="N603" s="8"/>
      <c r="O603" s="8"/>
      <c r="P603" s="8"/>
      <c r="R603" s="8"/>
      <c r="S603" s="8"/>
      <c r="T603" s="8"/>
      <c r="U603" s="8"/>
      <c r="V603" s="8"/>
      <c r="W603" s="8"/>
      <c r="X603" s="8"/>
      <c r="Y603" s="8"/>
      <c r="Z603" s="8"/>
      <c r="AA603" s="9"/>
      <c r="AB603" s="3"/>
    </row>
    <row r="604" spans="1:28" ht="11.25">
      <c r="A604" s="8"/>
      <c r="B604" s="8"/>
      <c r="C604" s="8"/>
      <c r="D604" s="8"/>
      <c r="E604" s="8"/>
      <c r="F604" s="8"/>
      <c r="G604" s="31"/>
      <c r="H604" s="8"/>
      <c r="I604" s="8"/>
      <c r="J604" s="8"/>
      <c r="K604" s="8"/>
      <c r="L604" s="8"/>
      <c r="M604" s="8"/>
      <c r="N604" s="8"/>
      <c r="O604" s="8"/>
      <c r="P604" s="8"/>
      <c r="R604" s="8"/>
      <c r="S604" s="8"/>
      <c r="T604" s="8"/>
      <c r="U604" s="8"/>
      <c r="V604" s="8"/>
      <c r="W604" s="8"/>
      <c r="X604" s="8"/>
      <c r="Y604" s="8"/>
      <c r="Z604" s="8"/>
      <c r="AA604" s="9"/>
      <c r="AB604" s="3"/>
    </row>
    <row r="605" spans="1:28" ht="11.25">
      <c r="A605" s="8"/>
      <c r="B605" s="8"/>
      <c r="C605" s="8"/>
      <c r="D605" s="8"/>
      <c r="E605" s="8"/>
      <c r="F605" s="8"/>
      <c r="G605" s="31"/>
      <c r="H605" s="8"/>
      <c r="I605" s="8"/>
      <c r="J605" s="8"/>
      <c r="K605" s="8"/>
      <c r="L605" s="8"/>
      <c r="M605" s="8"/>
      <c r="N605" s="8"/>
      <c r="O605" s="8"/>
      <c r="P605" s="8"/>
      <c r="R605" s="8"/>
      <c r="S605" s="8"/>
      <c r="T605" s="8"/>
      <c r="U605" s="8"/>
      <c r="V605" s="8"/>
      <c r="W605" s="8"/>
      <c r="X605" s="8"/>
      <c r="Y605" s="8"/>
      <c r="Z605" s="8"/>
      <c r="AA605" s="9"/>
      <c r="AB605" s="3"/>
    </row>
    <row r="606" spans="1:28" ht="11.25">
      <c r="A606" s="8"/>
      <c r="B606" s="8"/>
      <c r="C606" s="8"/>
      <c r="D606" s="8"/>
      <c r="E606" s="8"/>
      <c r="F606" s="8"/>
      <c r="G606" s="31"/>
      <c r="H606" s="8"/>
      <c r="I606" s="8"/>
      <c r="J606" s="8"/>
      <c r="K606" s="8"/>
      <c r="L606" s="8"/>
      <c r="M606" s="8"/>
      <c r="N606" s="8"/>
      <c r="O606" s="8"/>
      <c r="P606" s="8"/>
      <c r="R606" s="8"/>
      <c r="S606" s="8"/>
      <c r="T606" s="8"/>
      <c r="U606" s="8"/>
      <c r="V606" s="8"/>
      <c r="W606" s="8"/>
      <c r="X606" s="8"/>
      <c r="Y606" s="8"/>
      <c r="Z606" s="8"/>
      <c r="AA606" s="9"/>
      <c r="AB606" s="3"/>
    </row>
    <row r="607" spans="1:28" ht="11.25">
      <c r="A607" s="8"/>
      <c r="B607" s="8"/>
      <c r="C607" s="8"/>
      <c r="D607" s="8"/>
      <c r="E607" s="8"/>
      <c r="F607" s="8"/>
      <c r="G607" s="31"/>
      <c r="H607" s="8"/>
      <c r="I607" s="8"/>
      <c r="J607" s="8"/>
      <c r="K607" s="8"/>
      <c r="L607" s="8"/>
      <c r="M607" s="8"/>
      <c r="N607" s="8"/>
      <c r="O607" s="8"/>
      <c r="P607" s="8"/>
      <c r="R607" s="8"/>
      <c r="S607" s="8"/>
      <c r="T607" s="8"/>
      <c r="U607" s="8"/>
      <c r="V607" s="8"/>
      <c r="W607" s="8"/>
      <c r="X607" s="8"/>
      <c r="Y607" s="8"/>
      <c r="Z607" s="8"/>
      <c r="AA607" s="9"/>
      <c r="AB607" s="3"/>
    </row>
    <row r="608" spans="1:28" ht="11.25">
      <c r="A608" s="8"/>
      <c r="B608" s="8"/>
      <c r="C608" s="8"/>
      <c r="D608" s="8"/>
      <c r="E608" s="8"/>
      <c r="F608" s="8"/>
      <c r="G608" s="31"/>
      <c r="H608" s="8"/>
      <c r="I608" s="8"/>
      <c r="J608" s="8"/>
      <c r="K608" s="8"/>
      <c r="L608" s="8"/>
      <c r="M608" s="8"/>
      <c r="N608" s="8"/>
      <c r="O608" s="8"/>
      <c r="P608" s="8"/>
      <c r="R608" s="8"/>
      <c r="S608" s="8"/>
      <c r="T608" s="8"/>
      <c r="U608" s="8"/>
      <c r="V608" s="8"/>
      <c r="W608" s="8"/>
      <c r="X608" s="8"/>
      <c r="Y608" s="8"/>
      <c r="Z608" s="8"/>
      <c r="AA608" s="9"/>
      <c r="AB608" s="3"/>
    </row>
    <row r="609" spans="1:28" ht="11.25">
      <c r="A609" s="8"/>
      <c r="B609" s="8"/>
      <c r="C609" s="8"/>
      <c r="D609" s="8"/>
      <c r="E609" s="8"/>
      <c r="F609" s="8"/>
      <c r="G609" s="31"/>
      <c r="H609" s="8"/>
      <c r="I609" s="8"/>
      <c r="J609" s="8"/>
      <c r="K609" s="8"/>
      <c r="L609" s="8"/>
      <c r="M609" s="8"/>
      <c r="N609" s="8"/>
      <c r="O609" s="8"/>
      <c r="P609" s="8"/>
      <c r="R609" s="8"/>
      <c r="S609" s="8"/>
      <c r="T609" s="8"/>
      <c r="U609" s="8"/>
      <c r="V609" s="8"/>
      <c r="W609" s="8"/>
      <c r="X609" s="8"/>
      <c r="Y609" s="8"/>
      <c r="Z609" s="8"/>
      <c r="AA609" s="9"/>
      <c r="AB609" s="3"/>
    </row>
    <row r="610" spans="1:28" ht="11.25">
      <c r="A610" s="8"/>
      <c r="B610" s="8"/>
      <c r="C610" s="8"/>
      <c r="D610" s="8"/>
      <c r="E610" s="8"/>
      <c r="F610" s="8"/>
      <c r="G610" s="31"/>
      <c r="H610" s="8"/>
      <c r="I610" s="8"/>
      <c r="J610" s="8"/>
      <c r="K610" s="8"/>
      <c r="L610" s="8"/>
      <c r="M610" s="8"/>
      <c r="N610" s="8"/>
      <c r="O610" s="8"/>
      <c r="P610" s="8"/>
      <c r="R610" s="8"/>
      <c r="S610" s="8"/>
      <c r="T610" s="8"/>
      <c r="U610" s="8"/>
      <c r="V610" s="8"/>
      <c r="W610" s="8"/>
      <c r="X610" s="8"/>
      <c r="Y610" s="8"/>
      <c r="Z610" s="8"/>
      <c r="AA610" s="9"/>
      <c r="AB610" s="3"/>
    </row>
    <row r="611" spans="1:28" ht="11.25">
      <c r="A611" s="8"/>
      <c r="B611" s="8"/>
      <c r="C611" s="8"/>
      <c r="D611" s="8"/>
      <c r="E611" s="8"/>
      <c r="F611" s="8"/>
      <c r="G611" s="31"/>
      <c r="H611" s="8"/>
      <c r="I611" s="8"/>
      <c r="J611" s="8"/>
      <c r="K611" s="8"/>
      <c r="L611" s="8"/>
      <c r="M611" s="8"/>
      <c r="N611" s="8"/>
      <c r="O611" s="8"/>
      <c r="P611" s="8"/>
      <c r="R611" s="8"/>
      <c r="S611" s="8"/>
      <c r="T611" s="8"/>
      <c r="U611" s="8"/>
      <c r="V611" s="8"/>
      <c r="W611" s="8"/>
      <c r="X611" s="8"/>
      <c r="Y611" s="8"/>
      <c r="Z611" s="8"/>
      <c r="AA611" s="9"/>
      <c r="AB611" s="3"/>
    </row>
    <row r="612" spans="1:28" ht="11.25">
      <c r="A612" s="8"/>
      <c r="B612" s="8"/>
      <c r="C612" s="8"/>
      <c r="D612" s="8"/>
      <c r="E612" s="8"/>
      <c r="F612" s="8"/>
      <c r="G612" s="31"/>
      <c r="H612" s="8"/>
      <c r="I612" s="8"/>
      <c r="J612" s="8"/>
      <c r="K612" s="8"/>
      <c r="L612" s="8"/>
      <c r="M612" s="8"/>
      <c r="N612" s="8"/>
      <c r="O612" s="8"/>
      <c r="P612" s="8"/>
      <c r="R612" s="8"/>
      <c r="S612" s="8"/>
      <c r="T612" s="8"/>
      <c r="U612" s="8"/>
      <c r="V612" s="8"/>
      <c r="W612" s="8"/>
      <c r="X612" s="8"/>
      <c r="Y612" s="8"/>
      <c r="Z612" s="8"/>
      <c r="AA612" s="9"/>
      <c r="AB612" s="3"/>
    </row>
    <row r="613" spans="1:28" ht="11.25">
      <c r="A613" s="8"/>
      <c r="B613" s="8"/>
      <c r="C613" s="8"/>
      <c r="D613" s="8"/>
      <c r="E613" s="8"/>
      <c r="F613" s="8"/>
      <c r="G613" s="31"/>
      <c r="H613" s="8"/>
      <c r="I613" s="8"/>
      <c r="J613" s="8"/>
      <c r="K613" s="8"/>
      <c r="L613" s="8"/>
      <c r="M613" s="8"/>
      <c r="N613" s="8"/>
      <c r="O613" s="8"/>
      <c r="P613" s="8"/>
      <c r="R613" s="8"/>
      <c r="S613" s="8"/>
      <c r="T613" s="8"/>
      <c r="U613" s="8"/>
      <c r="V613" s="8"/>
      <c r="W613" s="8"/>
      <c r="X613" s="8"/>
      <c r="Y613" s="8"/>
      <c r="Z613" s="8"/>
      <c r="AA613" s="9"/>
      <c r="AB613" s="3"/>
    </row>
    <row r="614" spans="1:28" ht="11.25">
      <c r="A614" s="8"/>
      <c r="B614" s="8"/>
      <c r="C614" s="8"/>
      <c r="D614" s="8"/>
      <c r="E614" s="8"/>
      <c r="F614" s="8"/>
      <c r="G614" s="31"/>
      <c r="H614" s="8"/>
      <c r="I614" s="8"/>
      <c r="J614" s="8"/>
      <c r="K614" s="8"/>
      <c r="L614" s="8"/>
      <c r="M614" s="8"/>
      <c r="N614" s="8"/>
      <c r="O614" s="8"/>
      <c r="P614" s="8"/>
      <c r="R614" s="8"/>
      <c r="S614" s="8"/>
      <c r="T614" s="8"/>
      <c r="U614" s="8"/>
      <c r="V614" s="8"/>
      <c r="W614" s="8"/>
      <c r="X614" s="8"/>
      <c r="Y614" s="8"/>
      <c r="Z614" s="8"/>
      <c r="AA614" s="9"/>
      <c r="AB614" s="3"/>
    </row>
    <row r="615" spans="1:28" ht="11.25">
      <c r="A615" s="8"/>
      <c r="B615" s="8"/>
      <c r="C615" s="8"/>
      <c r="D615" s="8"/>
      <c r="E615" s="8"/>
      <c r="F615" s="8"/>
      <c r="G615" s="31"/>
      <c r="H615" s="8"/>
      <c r="I615" s="8"/>
      <c r="J615" s="8"/>
      <c r="K615" s="8"/>
      <c r="L615" s="8"/>
      <c r="M615" s="8"/>
      <c r="N615" s="8"/>
      <c r="O615" s="8"/>
      <c r="P615" s="8"/>
      <c r="R615" s="8"/>
      <c r="S615" s="8"/>
      <c r="T615" s="8"/>
      <c r="U615" s="8"/>
      <c r="V615" s="8"/>
      <c r="W615" s="8"/>
      <c r="X615" s="8"/>
      <c r="Y615" s="8"/>
      <c r="Z615" s="8"/>
      <c r="AA615" s="9"/>
      <c r="AB615" s="3"/>
    </row>
    <row r="616" spans="1:28" ht="11.25">
      <c r="A616" s="8"/>
      <c r="B616" s="8"/>
      <c r="C616" s="8"/>
      <c r="D616" s="8"/>
      <c r="E616" s="8"/>
      <c r="F616" s="8"/>
      <c r="G616" s="31"/>
      <c r="H616" s="8"/>
      <c r="I616" s="8"/>
      <c r="J616" s="8"/>
      <c r="K616" s="8"/>
      <c r="L616" s="8"/>
      <c r="M616" s="8"/>
      <c r="N616" s="8"/>
      <c r="O616" s="8"/>
      <c r="P616" s="8"/>
      <c r="R616" s="8"/>
      <c r="S616" s="8"/>
      <c r="T616" s="8"/>
      <c r="U616" s="8"/>
      <c r="V616" s="8"/>
      <c r="W616" s="8"/>
      <c r="X616" s="8"/>
      <c r="Y616" s="8"/>
      <c r="Z616" s="8"/>
      <c r="AA616" s="9"/>
      <c r="AB616" s="3"/>
    </row>
    <row r="617" spans="1:28" ht="11.25">
      <c r="A617" s="8"/>
      <c r="B617" s="8"/>
      <c r="C617" s="8"/>
      <c r="D617" s="8"/>
      <c r="E617" s="8"/>
      <c r="F617" s="8"/>
      <c r="G617" s="31"/>
      <c r="H617" s="8"/>
      <c r="I617" s="8"/>
      <c r="J617" s="8"/>
      <c r="K617" s="8"/>
      <c r="L617" s="8"/>
      <c r="M617" s="8"/>
      <c r="N617" s="8"/>
      <c r="O617" s="8"/>
      <c r="P617" s="8"/>
      <c r="R617" s="8"/>
      <c r="S617" s="8"/>
      <c r="T617" s="8"/>
      <c r="U617" s="8"/>
      <c r="V617" s="8"/>
      <c r="W617" s="8"/>
      <c r="X617" s="8"/>
      <c r="Y617" s="8"/>
      <c r="Z617" s="8"/>
      <c r="AA617" s="9"/>
      <c r="AB617" s="3"/>
    </row>
    <row r="618" spans="1:28" ht="11.25">
      <c r="A618" s="8"/>
      <c r="B618" s="8"/>
      <c r="C618" s="8"/>
      <c r="D618" s="8"/>
      <c r="E618" s="8"/>
      <c r="F618" s="8"/>
      <c r="G618" s="31"/>
      <c r="H618" s="8"/>
      <c r="I618" s="8"/>
      <c r="J618" s="8"/>
      <c r="K618" s="8"/>
      <c r="L618" s="8"/>
      <c r="M618" s="8"/>
      <c r="N618" s="8"/>
      <c r="O618" s="8"/>
      <c r="P618" s="8"/>
      <c r="R618" s="8"/>
      <c r="S618" s="8"/>
      <c r="T618" s="8"/>
      <c r="U618" s="8"/>
      <c r="V618" s="8"/>
      <c r="W618" s="8"/>
      <c r="X618" s="8"/>
      <c r="Y618" s="8"/>
      <c r="Z618" s="8"/>
      <c r="AA618" s="9"/>
      <c r="AB618" s="3"/>
    </row>
    <row r="619" spans="1:28" ht="11.25">
      <c r="A619" s="8"/>
      <c r="B619" s="8"/>
      <c r="C619" s="8"/>
      <c r="D619" s="8"/>
      <c r="E619" s="8"/>
      <c r="F619" s="8"/>
      <c r="G619" s="31"/>
      <c r="H619" s="8"/>
      <c r="I619" s="8"/>
      <c r="J619" s="8"/>
      <c r="K619" s="8"/>
      <c r="L619" s="8"/>
      <c r="M619" s="8"/>
      <c r="N619" s="8"/>
      <c r="O619" s="8"/>
      <c r="P619" s="8"/>
      <c r="R619" s="8"/>
      <c r="S619" s="8"/>
      <c r="T619" s="8"/>
      <c r="U619" s="8"/>
      <c r="V619" s="8"/>
      <c r="W619" s="8"/>
      <c r="X619" s="8"/>
      <c r="Y619" s="8"/>
      <c r="Z619" s="8"/>
      <c r="AA619" s="9"/>
      <c r="AB619" s="3"/>
    </row>
    <row r="620" spans="1:28" ht="11.25">
      <c r="A620" s="8"/>
      <c r="B620" s="8"/>
      <c r="C620" s="8"/>
      <c r="D620" s="8"/>
      <c r="E620" s="8"/>
      <c r="F620" s="8"/>
      <c r="G620" s="31"/>
      <c r="H620" s="8"/>
      <c r="I620" s="8"/>
      <c r="J620" s="8"/>
      <c r="K620" s="8"/>
      <c r="L620" s="8"/>
      <c r="M620" s="8"/>
      <c r="N620" s="8"/>
      <c r="O620" s="8"/>
      <c r="P620" s="8"/>
      <c r="R620" s="8"/>
      <c r="S620" s="8"/>
      <c r="T620" s="8"/>
      <c r="U620" s="8"/>
      <c r="V620" s="8"/>
      <c r="W620" s="8"/>
      <c r="X620" s="8"/>
      <c r="Y620" s="8"/>
      <c r="Z620" s="8"/>
      <c r="AA620" s="9"/>
      <c r="AB620" s="3"/>
    </row>
    <row r="621" spans="1:28" ht="11.25">
      <c r="A621" s="8"/>
      <c r="B621" s="8"/>
      <c r="C621" s="8"/>
      <c r="E621" s="8"/>
      <c r="F621" s="8"/>
      <c r="H621" s="8"/>
      <c r="I621" s="8"/>
      <c r="J621" s="8"/>
      <c r="K621" s="8"/>
      <c r="L621" s="8"/>
      <c r="M621" s="8"/>
      <c r="N621" s="8"/>
      <c r="O621" s="8"/>
      <c r="P621" s="8"/>
      <c r="R621" s="8"/>
      <c r="S621" s="8"/>
      <c r="T621" s="8"/>
      <c r="U621" s="8"/>
      <c r="V621" s="8"/>
      <c r="W621" s="8"/>
      <c r="X621" s="8"/>
      <c r="Y621" s="8"/>
      <c r="Z621" s="8"/>
      <c r="AA621" s="9"/>
      <c r="AB621" s="9"/>
    </row>
    <row r="622" spans="1:28" ht="11.25">
      <c r="A622" s="8"/>
      <c r="B622" s="8"/>
      <c r="C622" s="8"/>
      <c r="E622" s="8"/>
      <c r="F622" s="8"/>
      <c r="H622" s="8"/>
      <c r="I622" s="8"/>
      <c r="J622" s="8"/>
      <c r="K622" s="8"/>
      <c r="L622" s="8"/>
      <c r="M622" s="8"/>
      <c r="N622" s="8"/>
      <c r="O622" s="8"/>
      <c r="P622" s="8"/>
      <c r="R622" s="8"/>
      <c r="S622" s="8"/>
      <c r="T622" s="8"/>
      <c r="U622" s="8"/>
      <c r="V622" s="8"/>
      <c r="W622" s="8"/>
      <c r="X622" s="8"/>
      <c r="Y622" s="8"/>
      <c r="Z622" s="8"/>
      <c r="AA622" s="9"/>
      <c r="AB622" s="9"/>
    </row>
    <row r="623" ht="11.25">
      <c r="AB623" s="11"/>
    </row>
    <row r="624" spans="28:32" ht="11.25">
      <c r="AB624" s="11"/>
      <c r="AD624" s="3"/>
      <c r="AE624" s="3"/>
      <c r="AF624" s="3"/>
    </row>
    <row r="625" spans="1:42" s="3" customFormat="1" ht="11.2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11"/>
      <c r="AB625" s="11"/>
      <c r="AI625" s="1"/>
      <c r="AJ625" s="1"/>
      <c r="AL625" s="1"/>
      <c r="AM625" s="1"/>
      <c r="AN625" s="1"/>
      <c r="AP625" s="1"/>
    </row>
    <row r="626" spans="1:42" s="3" customFormat="1" ht="11.25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11"/>
      <c r="AB626" s="11"/>
      <c r="AP626" s="1"/>
    </row>
    <row r="627" spans="1:28" s="3" customFormat="1" ht="11.25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11"/>
      <c r="AB627" s="11"/>
    </row>
    <row r="628" spans="1:28" s="3" customFormat="1" ht="11.25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11"/>
      <c r="AB628" s="11"/>
    </row>
    <row r="629" spans="1:28" s="3" customFormat="1" ht="11.25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11"/>
      <c r="AB629" s="11"/>
    </row>
    <row r="630" spans="1:28" s="3" customFormat="1" ht="11.25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11"/>
      <c r="AB630" s="11"/>
    </row>
    <row r="631" spans="1:28" s="3" customFormat="1" ht="11.25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11"/>
      <c r="AB631" s="11"/>
    </row>
    <row r="632" spans="1:28" s="3" customFormat="1" ht="11.25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11"/>
      <c r="AB632" s="11"/>
    </row>
    <row r="633" spans="1:28" s="3" customFormat="1" ht="11.25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11"/>
      <c r="AB633" s="11"/>
    </row>
    <row r="634" spans="1:28" s="3" customFormat="1" ht="11.25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11"/>
      <c r="AB634" s="20"/>
    </row>
    <row r="635" spans="1:28" s="3" customFormat="1" ht="11.2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11"/>
      <c r="AB635" s="20"/>
    </row>
    <row r="636" spans="1:28" s="3" customFormat="1" ht="11.25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11"/>
      <c r="AB636" s="20"/>
    </row>
    <row r="637" spans="1:28" s="3" customFormat="1" ht="11.25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11"/>
      <c r="AB637" s="20"/>
    </row>
    <row r="638" spans="1:28" s="3" customFormat="1" ht="11.25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11"/>
      <c r="AB638" s="20"/>
    </row>
    <row r="639" spans="1:28" s="3" customFormat="1" ht="11.25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11"/>
      <c r="AB639" s="20"/>
    </row>
    <row r="640" spans="1:28" s="3" customFormat="1" ht="11.25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11"/>
      <c r="AB640" s="20"/>
    </row>
    <row r="641" spans="1:28" s="3" customFormat="1" ht="11.25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11"/>
      <c r="AB641" s="20"/>
    </row>
    <row r="642" spans="1:28" s="3" customFormat="1" ht="11.25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11"/>
      <c r="AB642" s="20"/>
    </row>
    <row r="643" spans="1:28" s="3" customFormat="1" ht="11.25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11"/>
      <c r="AB643" s="20"/>
    </row>
    <row r="644" spans="1:28" s="3" customFormat="1" ht="11.25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11"/>
      <c r="AB644" s="20"/>
    </row>
    <row r="645" spans="1:28" s="3" customFormat="1" ht="11.2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11"/>
      <c r="AB645" s="20"/>
    </row>
    <row r="646" spans="1:28" s="3" customFormat="1" ht="11.25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11"/>
      <c r="AB646" s="20"/>
    </row>
    <row r="647" spans="1:28" s="3" customFormat="1" ht="11.25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11"/>
      <c r="AB647" s="20"/>
    </row>
    <row r="648" spans="1:28" s="3" customFormat="1" ht="11.25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11"/>
      <c r="AB648" s="20"/>
    </row>
    <row r="649" spans="1:28" s="3" customFormat="1" ht="11.25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11"/>
      <c r="AB649" s="20"/>
    </row>
    <row r="650" spans="1:28" s="3" customFormat="1" ht="11.25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11"/>
      <c r="AB650" s="20"/>
    </row>
    <row r="651" spans="1:28" s="3" customFormat="1" ht="11.25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11"/>
      <c r="AB651" s="20"/>
    </row>
    <row r="652" spans="1:28" s="3" customFormat="1" ht="11.25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11"/>
      <c r="AB652" s="20"/>
    </row>
    <row r="653" spans="1:28" s="3" customFormat="1" ht="11.25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11"/>
      <c r="AB653" s="20"/>
    </row>
    <row r="654" spans="1:28" s="3" customFormat="1" ht="11.25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11"/>
      <c r="AB654" s="20"/>
    </row>
    <row r="655" spans="1:28" s="3" customFormat="1" ht="11.2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11"/>
      <c r="AB655" s="20"/>
    </row>
    <row r="656" spans="1:28" s="3" customFormat="1" ht="11.25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11"/>
      <c r="AB656" s="20"/>
    </row>
    <row r="657" spans="1:28" s="3" customFormat="1" ht="11.25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11"/>
      <c r="AB657" s="20"/>
    </row>
    <row r="658" spans="1:28" s="3" customFormat="1" ht="11.2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11"/>
      <c r="AB658" s="20"/>
    </row>
    <row r="659" spans="1:28" s="3" customFormat="1" ht="11.25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11"/>
      <c r="AB659" s="20"/>
    </row>
    <row r="660" spans="1:28" s="3" customFormat="1" ht="11.25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11"/>
      <c r="AB660" s="20"/>
    </row>
    <row r="661" spans="1:28" s="3" customFormat="1" ht="11.25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11"/>
      <c r="AB661" s="20"/>
    </row>
    <row r="662" spans="1:28" s="3" customFormat="1" ht="11.25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11"/>
      <c r="AB662" s="20"/>
    </row>
    <row r="663" spans="1:28" s="3" customFormat="1" ht="11.25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11"/>
      <c r="AB663" s="20"/>
    </row>
    <row r="664" spans="1:28" s="3" customFormat="1" ht="11.25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11"/>
      <c r="AB664" s="20"/>
    </row>
    <row r="665" spans="1:28" s="3" customFormat="1" ht="11.2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11"/>
      <c r="AB665" s="20"/>
    </row>
    <row r="666" spans="1:28" s="3" customFormat="1" ht="11.25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11"/>
      <c r="AB666" s="20"/>
    </row>
    <row r="667" spans="1:28" s="3" customFormat="1" ht="11.25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11"/>
      <c r="AB667" s="20"/>
    </row>
    <row r="668" spans="1:28" s="3" customFormat="1" ht="11.25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11"/>
      <c r="AB668" s="20"/>
    </row>
    <row r="669" spans="1:28" s="3" customFormat="1" ht="11.25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11"/>
      <c r="AB669" s="20"/>
    </row>
    <row r="670" spans="1:28" s="3" customFormat="1" ht="11.25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11"/>
      <c r="AB670" s="20"/>
    </row>
    <row r="671" spans="1:28" s="3" customFormat="1" ht="11.25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11"/>
      <c r="AB671" s="20"/>
    </row>
    <row r="672" spans="1:28" s="3" customFormat="1" ht="11.25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11"/>
      <c r="AB672" s="20"/>
    </row>
    <row r="673" spans="1:28" s="3" customFormat="1" ht="11.25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11"/>
      <c r="AB673" s="20"/>
    </row>
    <row r="674" spans="1:28" s="3" customFormat="1" ht="11.25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11"/>
      <c r="AB674" s="20"/>
    </row>
    <row r="675" spans="1:28" s="3" customFormat="1" ht="11.2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11"/>
      <c r="AB675" s="20"/>
    </row>
    <row r="676" spans="1:28" s="3" customFormat="1" ht="11.25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11"/>
      <c r="AB676" s="20"/>
    </row>
    <row r="677" spans="1:28" s="3" customFormat="1" ht="11.25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11"/>
      <c r="AB677" s="20"/>
    </row>
    <row r="678" spans="1:28" s="3" customFormat="1" ht="11.25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11"/>
      <c r="AB678" s="20"/>
    </row>
    <row r="679" spans="1:28" s="3" customFormat="1" ht="11.25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11"/>
      <c r="AB679" s="20"/>
    </row>
    <row r="680" spans="1:28" s="3" customFormat="1" ht="11.25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11"/>
      <c r="AB680" s="20"/>
    </row>
    <row r="681" spans="1:28" s="3" customFormat="1" ht="11.25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11"/>
      <c r="AB681" s="20"/>
    </row>
    <row r="682" spans="1:28" s="3" customFormat="1" ht="11.25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11"/>
      <c r="AB682" s="20"/>
    </row>
    <row r="683" spans="1:28" s="3" customFormat="1" ht="11.25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11"/>
      <c r="AB683" s="20"/>
    </row>
    <row r="684" spans="1:28" s="3" customFormat="1" ht="11.25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11"/>
      <c r="AB684" s="20"/>
    </row>
    <row r="685" spans="1:28" s="3" customFormat="1" ht="11.2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11"/>
      <c r="AB685" s="20"/>
    </row>
    <row r="686" spans="1:28" s="3" customFormat="1" ht="11.25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11"/>
      <c r="AB686" s="20"/>
    </row>
    <row r="687" spans="1:28" s="3" customFormat="1" ht="11.25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11"/>
      <c r="AB687" s="20"/>
    </row>
    <row r="688" spans="1:28" s="3" customFormat="1" ht="11.2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11"/>
      <c r="AB688" s="20"/>
    </row>
    <row r="689" spans="1:28" s="3" customFormat="1" ht="11.25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11"/>
      <c r="AB689" s="20"/>
    </row>
    <row r="690" spans="1:28" s="3" customFormat="1" ht="11.2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11"/>
      <c r="AB690" s="20"/>
    </row>
    <row r="691" spans="1:28" s="3" customFormat="1" ht="11.25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11"/>
      <c r="AB691" s="20"/>
    </row>
    <row r="692" spans="1:28" s="3" customFormat="1" ht="11.25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11"/>
      <c r="AB692" s="20"/>
    </row>
    <row r="693" spans="1:28" s="3" customFormat="1" ht="11.25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11"/>
      <c r="AB693" s="20"/>
    </row>
    <row r="694" spans="1:28" s="3" customFormat="1" ht="11.25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11"/>
      <c r="AB694" s="20"/>
    </row>
    <row r="695" spans="1:28" s="3" customFormat="1" ht="11.2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11"/>
      <c r="AB695" s="20"/>
    </row>
    <row r="696" spans="1:28" s="3" customFormat="1" ht="11.25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11"/>
      <c r="AB696" s="20"/>
    </row>
    <row r="697" spans="1:28" s="3" customFormat="1" ht="11.25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11"/>
      <c r="AB697" s="20"/>
    </row>
    <row r="698" spans="1:28" s="3" customFormat="1" ht="11.25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11"/>
      <c r="AB698" s="20"/>
    </row>
    <row r="699" spans="1:28" s="3" customFormat="1" ht="11.25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11"/>
      <c r="AB699" s="20"/>
    </row>
    <row r="700" spans="1:28" s="3" customFormat="1" ht="11.25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11"/>
      <c r="AB700" s="20"/>
    </row>
    <row r="701" spans="1:28" s="3" customFormat="1" ht="11.25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11"/>
      <c r="AB701" s="20"/>
    </row>
    <row r="702" spans="1:28" s="3" customFormat="1" ht="11.25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11"/>
      <c r="AB702" s="20"/>
    </row>
    <row r="703" spans="1:28" s="3" customFormat="1" ht="11.25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11"/>
      <c r="AB703" s="20"/>
    </row>
    <row r="704" spans="1:28" s="3" customFormat="1" ht="11.25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11"/>
      <c r="AB704" s="20"/>
    </row>
    <row r="705" spans="1:28" s="3" customFormat="1" ht="11.2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11"/>
      <c r="AB705" s="20"/>
    </row>
    <row r="706" spans="1:28" s="3" customFormat="1" ht="11.25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11"/>
      <c r="AB706" s="20"/>
    </row>
    <row r="707" spans="1:28" s="3" customFormat="1" ht="11.25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11"/>
      <c r="AB707" s="20"/>
    </row>
    <row r="708" spans="1:28" s="3" customFormat="1" ht="11.25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11"/>
      <c r="AB708" s="20"/>
    </row>
    <row r="709" spans="1:28" s="3" customFormat="1" ht="11.25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11"/>
      <c r="AB709" s="20"/>
    </row>
    <row r="710" spans="1:28" s="3" customFormat="1" ht="11.25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11"/>
      <c r="AB710" s="20"/>
    </row>
    <row r="711" spans="1:28" s="3" customFormat="1" ht="11.25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11"/>
      <c r="AB711" s="20"/>
    </row>
    <row r="712" spans="1:28" s="3" customFormat="1" ht="11.25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11"/>
      <c r="AB712" s="20"/>
    </row>
    <row r="713" spans="1:28" s="3" customFormat="1" ht="11.2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11"/>
      <c r="AB713" s="20"/>
    </row>
    <row r="714" spans="1:28" s="3" customFormat="1" ht="11.2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11"/>
      <c r="AB714" s="20"/>
    </row>
    <row r="715" spans="1:28" s="3" customFormat="1" ht="11.2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11"/>
      <c r="AB715" s="20"/>
    </row>
    <row r="716" spans="1:28" s="3" customFormat="1" ht="11.2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11"/>
      <c r="AB716" s="20"/>
    </row>
    <row r="717" spans="1:28" s="3" customFormat="1" ht="11.25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11"/>
      <c r="AB717" s="20"/>
    </row>
    <row r="718" spans="1:28" s="3" customFormat="1" ht="11.25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11"/>
      <c r="AB718" s="20"/>
    </row>
    <row r="719" spans="1:28" s="3" customFormat="1" ht="11.2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11"/>
      <c r="AB719" s="20"/>
    </row>
    <row r="720" spans="1:28" s="3" customFormat="1" ht="11.25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11"/>
      <c r="AB720" s="20"/>
    </row>
    <row r="721" spans="1:28" s="3" customFormat="1" ht="11.2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11"/>
      <c r="AB721" s="20"/>
    </row>
    <row r="722" spans="1:28" s="3" customFormat="1" ht="11.25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11"/>
      <c r="AB722" s="20"/>
    </row>
    <row r="723" spans="1:28" s="3" customFormat="1" ht="11.25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11"/>
      <c r="AB723" s="20"/>
    </row>
    <row r="724" spans="1:28" s="3" customFormat="1" ht="11.25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11"/>
      <c r="AB724" s="20"/>
    </row>
    <row r="725" spans="1:28" s="3" customFormat="1" ht="11.2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11"/>
      <c r="AB725" s="20"/>
    </row>
    <row r="726" spans="1:28" s="3" customFormat="1" ht="11.2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11"/>
      <c r="AB726" s="20"/>
    </row>
    <row r="727" spans="1:28" s="3" customFormat="1" ht="11.25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11"/>
      <c r="AB727" s="20"/>
    </row>
    <row r="728" spans="1:28" s="3" customFormat="1" ht="11.25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11"/>
      <c r="AB728" s="20"/>
    </row>
    <row r="729" spans="1:28" s="3" customFormat="1" ht="11.25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11"/>
      <c r="AB729" s="20"/>
    </row>
    <row r="730" spans="1:28" s="3" customFormat="1" ht="11.25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11"/>
      <c r="AB730" s="20"/>
    </row>
    <row r="731" spans="1:28" s="3" customFormat="1" ht="11.25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11"/>
      <c r="AB731" s="20"/>
    </row>
    <row r="732" spans="1:28" s="3" customFormat="1" ht="11.25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11"/>
      <c r="AB732" s="20"/>
    </row>
    <row r="733" spans="1:28" s="3" customFormat="1" ht="11.25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11"/>
      <c r="AB733" s="20"/>
    </row>
    <row r="734" spans="1:28" s="3" customFormat="1" ht="11.25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11"/>
      <c r="AB734" s="20"/>
    </row>
    <row r="735" spans="1:28" s="3" customFormat="1" ht="11.2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11"/>
      <c r="AB735" s="20"/>
    </row>
    <row r="736" spans="1:28" s="3" customFormat="1" ht="11.25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11"/>
      <c r="AB736" s="20"/>
    </row>
    <row r="737" spans="1:28" s="3" customFormat="1" ht="11.25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11"/>
      <c r="AB737" s="20"/>
    </row>
    <row r="738" spans="1:28" s="3" customFormat="1" ht="11.2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11"/>
      <c r="AB738" s="20"/>
    </row>
    <row r="739" spans="1:28" s="3" customFormat="1" ht="11.25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11"/>
      <c r="AB739" s="20"/>
    </row>
    <row r="740" spans="1:28" s="3" customFormat="1" ht="11.25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11"/>
      <c r="AB740" s="20"/>
    </row>
    <row r="741" spans="1:28" s="3" customFormat="1" ht="11.25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11"/>
      <c r="AB741" s="20"/>
    </row>
    <row r="742" spans="1:28" s="3" customFormat="1" ht="11.25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11"/>
      <c r="AB742" s="20"/>
    </row>
    <row r="743" spans="1:28" s="3" customFormat="1" ht="11.25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11"/>
      <c r="AB743" s="20"/>
    </row>
    <row r="744" spans="1:28" s="3" customFormat="1" ht="11.25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11"/>
      <c r="AB744" s="20"/>
    </row>
    <row r="745" spans="1:28" s="3" customFormat="1" ht="11.2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11"/>
      <c r="AB745" s="20"/>
    </row>
    <row r="746" spans="1:28" s="3" customFormat="1" ht="11.25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11"/>
      <c r="AB746" s="20"/>
    </row>
    <row r="747" spans="1:28" s="3" customFormat="1" ht="11.25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11"/>
      <c r="AB747" s="20"/>
    </row>
    <row r="748" spans="1:28" s="3" customFormat="1" ht="11.25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11"/>
      <c r="AB748" s="20"/>
    </row>
    <row r="749" spans="1:28" s="3" customFormat="1" ht="11.25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11"/>
      <c r="AB749" s="20"/>
    </row>
    <row r="750" spans="1:28" s="3" customFormat="1" ht="11.25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11"/>
      <c r="AB750" s="20"/>
    </row>
    <row r="751" spans="1:28" s="3" customFormat="1" ht="11.25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11"/>
      <c r="AB751" s="20"/>
    </row>
    <row r="752" spans="1:28" s="3" customFormat="1" ht="11.25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11"/>
      <c r="AB752" s="20"/>
    </row>
    <row r="753" spans="1:28" s="3" customFormat="1" ht="11.25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11"/>
      <c r="AB753" s="20"/>
    </row>
    <row r="754" spans="1:28" s="3" customFormat="1" ht="11.25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11"/>
      <c r="AB754" s="20"/>
    </row>
    <row r="755" spans="1:28" s="3" customFormat="1" ht="11.2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11"/>
      <c r="AB755" s="20"/>
    </row>
    <row r="756" spans="1:28" s="3" customFormat="1" ht="11.25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11"/>
      <c r="AB756" s="20"/>
    </row>
    <row r="757" spans="1:28" s="3" customFormat="1" ht="11.25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11"/>
      <c r="AB757" s="20"/>
    </row>
    <row r="758" spans="1:28" s="3" customFormat="1" ht="11.25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11"/>
      <c r="AB758" s="20"/>
    </row>
    <row r="759" spans="1:28" s="3" customFormat="1" ht="11.25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11"/>
      <c r="AB759" s="20"/>
    </row>
    <row r="760" spans="1:28" s="3" customFormat="1" ht="11.25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11"/>
      <c r="AB760" s="20"/>
    </row>
    <row r="761" spans="1:28" s="3" customFormat="1" ht="11.25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11"/>
      <c r="AB761" s="20"/>
    </row>
    <row r="762" spans="1:28" s="3" customFormat="1" ht="11.25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11"/>
      <c r="AB762" s="20"/>
    </row>
    <row r="763" spans="1:28" s="3" customFormat="1" ht="11.25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11"/>
      <c r="AB763" s="20"/>
    </row>
    <row r="764" spans="1:28" s="3" customFormat="1" ht="11.25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11"/>
      <c r="AB764" s="20"/>
    </row>
    <row r="765" spans="1:28" s="3" customFormat="1" ht="11.2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11"/>
      <c r="AB765" s="20"/>
    </row>
    <row r="766" spans="1:28" s="3" customFormat="1" ht="11.25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11"/>
      <c r="AB766" s="20"/>
    </row>
    <row r="767" spans="1:28" s="3" customFormat="1" ht="11.25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11"/>
      <c r="AB767" s="20"/>
    </row>
    <row r="768" spans="1:28" s="3" customFormat="1" ht="11.25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11"/>
      <c r="AB768" s="20"/>
    </row>
    <row r="769" spans="1:28" s="3" customFormat="1" ht="11.25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11"/>
      <c r="AB769" s="20"/>
    </row>
    <row r="770" spans="1:28" s="3" customFormat="1" ht="11.25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11"/>
      <c r="AB770" s="20"/>
    </row>
    <row r="771" spans="1:28" s="3" customFormat="1" ht="11.25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11"/>
      <c r="AB771" s="20"/>
    </row>
    <row r="772" spans="1:28" s="3" customFormat="1" ht="11.25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11"/>
      <c r="AB772" s="20"/>
    </row>
    <row r="773" spans="1:28" s="3" customFormat="1" ht="11.25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11"/>
      <c r="AB773" s="20"/>
    </row>
    <row r="774" spans="1:28" s="3" customFormat="1" ht="11.25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11"/>
      <c r="AB774" s="20"/>
    </row>
    <row r="775" spans="1:28" s="3" customFormat="1" ht="11.2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11"/>
      <c r="AB775" s="20"/>
    </row>
    <row r="776" spans="1:28" s="3" customFormat="1" ht="11.25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11"/>
      <c r="AB776" s="20"/>
    </row>
    <row r="777" spans="1:28" s="3" customFormat="1" ht="11.25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11"/>
      <c r="AB777" s="20"/>
    </row>
    <row r="778" spans="1:28" s="3" customFormat="1" ht="11.25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11"/>
      <c r="AB778" s="20"/>
    </row>
    <row r="779" spans="1:28" s="3" customFormat="1" ht="11.25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11"/>
      <c r="AB779" s="20"/>
    </row>
    <row r="780" spans="1:28" s="3" customFormat="1" ht="11.25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11"/>
      <c r="AB780" s="20"/>
    </row>
    <row r="781" spans="1:28" s="3" customFormat="1" ht="11.25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11"/>
      <c r="AB781" s="20"/>
    </row>
    <row r="782" spans="1:28" s="3" customFormat="1" ht="11.25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11"/>
      <c r="AB782" s="20"/>
    </row>
    <row r="783" spans="1:28" s="3" customFormat="1" ht="11.25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11"/>
      <c r="AB783" s="20"/>
    </row>
    <row r="784" spans="1:28" s="3" customFormat="1" ht="11.25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11"/>
      <c r="AB784" s="20"/>
    </row>
    <row r="785" spans="1:28" s="3" customFormat="1" ht="11.2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11"/>
      <c r="AB785" s="20"/>
    </row>
    <row r="786" spans="1:28" s="3" customFormat="1" ht="11.25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11"/>
      <c r="AB786" s="20"/>
    </row>
    <row r="787" spans="1:28" s="3" customFormat="1" ht="11.25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11"/>
      <c r="AB787" s="20"/>
    </row>
    <row r="788" spans="1:28" s="3" customFormat="1" ht="11.25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11"/>
      <c r="AB788" s="20"/>
    </row>
    <row r="789" spans="1:28" s="3" customFormat="1" ht="11.25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11"/>
      <c r="AB789" s="20"/>
    </row>
    <row r="790" spans="1:28" s="3" customFormat="1" ht="11.25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11"/>
      <c r="AB790" s="20"/>
    </row>
    <row r="791" spans="1:28" s="3" customFormat="1" ht="11.25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11"/>
      <c r="AB791" s="20"/>
    </row>
    <row r="792" spans="1:28" s="3" customFormat="1" ht="11.25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11"/>
      <c r="AB792" s="20"/>
    </row>
    <row r="793" spans="1:28" s="3" customFormat="1" ht="11.25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11"/>
      <c r="AB793" s="20"/>
    </row>
    <row r="794" spans="1:28" s="3" customFormat="1" ht="11.25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11"/>
      <c r="AB794" s="20"/>
    </row>
    <row r="795" spans="1:28" s="3" customFormat="1" ht="11.2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11"/>
      <c r="AB795" s="20"/>
    </row>
    <row r="796" spans="1:28" s="3" customFormat="1" ht="11.25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11"/>
      <c r="AB796" s="20"/>
    </row>
    <row r="797" spans="1:28" s="3" customFormat="1" ht="11.25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11"/>
      <c r="AB797" s="20"/>
    </row>
    <row r="798" spans="1:28" s="3" customFormat="1" ht="11.25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11"/>
      <c r="AB798" s="20"/>
    </row>
    <row r="799" spans="1:28" s="3" customFormat="1" ht="11.25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11"/>
      <c r="AB799" s="20"/>
    </row>
    <row r="800" spans="1:28" s="3" customFormat="1" ht="11.25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11"/>
      <c r="AB800" s="20"/>
    </row>
    <row r="801" spans="1:28" s="3" customFormat="1" ht="11.25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11"/>
      <c r="AB801" s="20"/>
    </row>
    <row r="802" spans="1:28" s="3" customFormat="1" ht="11.25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11"/>
      <c r="AB802" s="20"/>
    </row>
    <row r="803" spans="1:28" s="3" customFormat="1" ht="11.25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11"/>
      <c r="AB803" s="20"/>
    </row>
    <row r="804" spans="1:28" s="3" customFormat="1" ht="11.25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11"/>
      <c r="AB804" s="20"/>
    </row>
    <row r="805" spans="1:28" s="3" customFormat="1" ht="11.2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11"/>
      <c r="AB805" s="20"/>
    </row>
    <row r="806" spans="1:28" s="3" customFormat="1" ht="11.25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11"/>
      <c r="AB806" s="20"/>
    </row>
    <row r="807" spans="1:28" s="3" customFormat="1" ht="11.25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11"/>
      <c r="AB807" s="20"/>
    </row>
    <row r="808" spans="1:28" s="3" customFormat="1" ht="11.25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11"/>
      <c r="AB808" s="20"/>
    </row>
    <row r="809" spans="1:28" s="3" customFormat="1" ht="11.25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11"/>
      <c r="AB809" s="20"/>
    </row>
    <row r="810" spans="1:28" s="3" customFormat="1" ht="11.25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11"/>
      <c r="AB810" s="20"/>
    </row>
    <row r="811" spans="1:28" s="3" customFormat="1" ht="11.25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11"/>
      <c r="AB811" s="20"/>
    </row>
    <row r="812" spans="1:28" s="3" customFormat="1" ht="11.25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11"/>
      <c r="AB812" s="20"/>
    </row>
    <row r="813" spans="1:28" s="3" customFormat="1" ht="11.25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11"/>
      <c r="AB813" s="20"/>
    </row>
    <row r="814" spans="1:28" s="3" customFormat="1" ht="11.25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11"/>
      <c r="AB814" s="20"/>
    </row>
    <row r="815" spans="1:28" s="3" customFormat="1" ht="11.2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11"/>
      <c r="AB815" s="20"/>
    </row>
    <row r="816" spans="1:28" s="3" customFormat="1" ht="11.25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11"/>
      <c r="AB816" s="20"/>
    </row>
    <row r="817" spans="1:28" s="3" customFormat="1" ht="11.25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11"/>
      <c r="AB817" s="20"/>
    </row>
    <row r="818" spans="1:28" s="3" customFormat="1" ht="11.25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11"/>
      <c r="AB818" s="20"/>
    </row>
    <row r="819" spans="1:28" s="3" customFormat="1" ht="11.25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11"/>
      <c r="AB819" s="20"/>
    </row>
    <row r="820" spans="1:28" s="3" customFormat="1" ht="11.25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11"/>
      <c r="AB820" s="20"/>
    </row>
    <row r="821" spans="1:28" s="3" customFormat="1" ht="11.25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11"/>
      <c r="AB821" s="20"/>
    </row>
    <row r="822" spans="1:28" s="3" customFormat="1" ht="11.25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11"/>
      <c r="AB822" s="20"/>
    </row>
    <row r="823" spans="1:28" s="3" customFormat="1" ht="11.25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11"/>
      <c r="AB823" s="20"/>
    </row>
    <row r="824" spans="1:28" s="3" customFormat="1" ht="11.25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11"/>
      <c r="AB824" s="20"/>
    </row>
    <row r="825" spans="1:28" s="3" customFormat="1" ht="11.2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11"/>
      <c r="AB825" s="20"/>
    </row>
    <row r="826" spans="1:28" s="3" customFormat="1" ht="11.25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11"/>
      <c r="AB826" s="20"/>
    </row>
    <row r="827" spans="1:28" s="3" customFormat="1" ht="11.25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11"/>
      <c r="AB827" s="20"/>
    </row>
    <row r="828" spans="1:28" s="3" customFormat="1" ht="11.25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11"/>
      <c r="AB828" s="20"/>
    </row>
    <row r="829" spans="1:28" s="3" customFormat="1" ht="11.25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11"/>
      <c r="AB829" s="20"/>
    </row>
    <row r="830" spans="1:28" s="3" customFormat="1" ht="11.25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11"/>
      <c r="AB830" s="20"/>
    </row>
    <row r="831" spans="1:28" s="3" customFormat="1" ht="11.25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11"/>
      <c r="AB831" s="20"/>
    </row>
    <row r="832" spans="1:28" s="3" customFormat="1" ht="11.25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11"/>
      <c r="AB832" s="20"/>
    </row>
    <row r="833" spans="1:28" s="3" customFormat="1" ht="11.25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11"/>
      <c r="AB833" s="20"/>
    </row>
    <row r="834" spans="1:28" s="3" customFormat="1" ht="11.25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11"/>
      <c r="AB834" s="20"/>
    </row>
    <row r="835" spans="1:28" s="3" customFormat="1" ht="11.2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11"/>
      <c r="AB835" s="20"/>
    </row>
    <row r="836" spans="1:28" s="3" customFormat="1" ht="11.25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11"/>
      <c r="AB836" s="20"/>
    </row>
    <row r="837" spans="1:28" s="3" customFormat="1" ht="11.25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11"/>
      <c r="AB837" s="20"/>
    </row>
    <row r="838" spans="1:28" s="3" customFormat="1" ht="11.25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11"/>
      <c r="AB838" s="20"/>
    </row>
    <row r="839" spans="1:28" s="3" customFormat="1" ht="11.25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11"/>
      <c r="AB839" s="20"/>
    </row>
    <row r="840" spans="1:28" s="3" customFormat="1" ht="11.25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11"/>
      <c r="AB840" s="20"/>
    </row>
    <row r="841" spans="1:28" s="3" customFormat="1" ht="11.25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11"/>
      <c r="AB841" s="20"/>
    </row>
    <row r="842" spans="1:28" s="3" customFormat="1" ht="11.25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11"/>
      <c r="AB842" s="20"/>
    </row>
    <row r="843" spans="1:28" s="3" customFormat="1" ht="11.25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11"/>
      <c r="AB843" s="20"/>
    </row>
    <row r="844" spans="1:28" s="3" customFormat="1" ht="11.25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11"/>
      <c r="AB844" s="20"/>
    </row>
    <row r="845" spans="1:28" s="3" customFormat="1" ht="11.2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11"/>
      <c r="AB845" s="20"/>
    </row>
    <row r="846" spans="1:28" s="3" customFormat="1" ht="11.25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11"/>
      <c r="AB846" s="20"/>
    </row>
    <row r="847" spans="1:28" s="3" customFormat="1" ht="11.25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11"/>
      <c r="AB847" s="20"/>
    </row>
    <row r="848" spans="1:28" s="3" customFormat="1" ht="11.25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11"/>
      <c r="AB848" s="20"/>
    </row>
    <row r="849" spans="1:28" s="3" customFormat="1" ht="11.25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11"/>
      <c r="AB849" s="20"/>
    </row>
    <row r="850" spans="1:28" s="3" customFormat="1" ht="11.25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11"/>
      <c r="AB850" s="20"/>
    </row>
    <row r="851" spans="1:28" s="3" customFormat="1" ht="11.25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11"/>
      <c r="AB851" s="20"/>
    </row>
    <row r="852" spans="1:28" s="3" customFormat="1" ht="11.25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11"/>
      <c r="AB852" s="20"/>
    </row>
    <row r="853" spans="1:28" s="3" customFormat="1" ht="11.25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11"/>
      <c r="AB853" s="20"/>
    </row>
    <row r="854" spans="1:28" s="3" customFormat="1" ht="11.25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11"/>
      <c r="AB854" s="20"/>
    </row>
    <row r="855" spans="1:28" s="3" customFormat="1" ht="11.2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11"/>
      <c r="AB855" s="20"/>
    </row>
    <row r="856" spans="1:28" s="3" customFormat="1" ht="11.25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11"/>
      <c r="AB856" s="20"/>
    </row>
    <row r="857" spans="1:28" s="3" customFormat="1" ht="11.25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11"/>
      <c r="AB857" s="20"/>
    </row>
    <row r="858" spans="1:28" s="3" customFormat="1" ht="11.25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11"/>
      <c r="AB858" s="20"/>
    </row>
    <row r="859" spans="1:28" s="3" customFormat="1" ht="11.25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11"/>
      <c r="AB859" s="20"/>
    </row>
    <row r="860" spans="1:28" s="3" customFormat="1" ht="11.25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11"/>
      <c r="AB860" s="20"/>
    </row>
    <row r="861" spans="1:28" s="3" customFormat="1" ht="11.25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11"/>
      <c r="AB861" s="20"/>
    </row>
    <row r="862" spans="1:28" s="3" customFormat="1" ht="11.25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11"/>
      <c r="AB862" s="20"/>
    </row>
    <row r="863" spans="1:28" s="3" customFormat="1" ht="11.25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11"/>
      <c r="AB863" s="20"/>
    </row>
    <row r="864" spans="1:28" s="3" customFormat="1" ht="11.25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11"/>
      <c r="AB864" s="20"/>
    </row>
    <row r="865" spans="1:28" s="3" customFormat="1" ht="11.2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11"/>
      <c r="AB865" s="20"/>
    </row>
    <row r="866" spans="1:28" s="3" customFormat="1" ht="11.25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11"/>
      <c r="AB866" s="20"/>
    </row>
    <row r="867" spans="1:28" s="3" customFormat="1" ht="11.25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11"/>
      <c r="AB867" s="20"/>
    </row>
    <row r="868" spans="1:28" s="3" customFormat="1" ht="11.25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11"/>
      <c r="AB868" s="20"/>
    </row>
    <row r="869" spans="1:28" s="3" customFormat="1" ht="11.25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11"/>
      <c r="AB869" s="20"/>
    </row>
    <row r="870" spans="1:28" s="3" customFormat="1" ht="11.25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11"/>
      <c r="AB870" s="20"/>
    </row>
    <row r="871" spans="1:28" s="3" customFormat="1" ht="11.25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11"/>
      <c r="AB871" s="20"/>
    </row>
    <row r="872" spans="1:28" s="3" customFormat="1" ht="11.25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11"/>
      <c r="AB872" s="20"/>
    </row>
    <row r="873" spans="1:28" s="3" customFormat="1" ht="11.25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11"/>
      <c r="AB873" s="20"/>
    </row>
    <row r="874" spans="1:28" s="3" customFormat="1" ht="11.25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11"/>
      <c r="AB874" s="20"/>
    </row>
    <row r="875" spans="1:28" s="3" customFormat="1" ht="11.2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11"/>
      <c r="AB875" s="20"/>
    </row>
    <row r="876" spans="1:28" s="3" customFormat="1" ht="11.25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11"/>
      <c r="AB876" s="20"/>
    </row>
    <row r="877" spans="1:28" s="3" customFormat="1" ht="11.25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11"/>
      <c r="AB877" s="20"/>
    </row>
    <row r="878" spans="1:28" s="3" customFormat="1" ht="11.25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11"/>
      <c r="AB878" s="20"/>
    </row>
    <row r="879" spans="1:28" s="3" customFormat="1" ht="11.25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11"/>
      <c r="AB879" s="20"/>
    </row>
    <row r="880" spans="1:28" s="3" customFormat="1" ht="11.25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11"/>
      <c r="AB880" s="20"/>
    </row>
    <row r="881" spans="1:28" s="3" customFormat="1" ht="11.25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11"/>
      <c r="AB881" s="20"/>
    </row>
    <row r="882" spans="1:28" s="3" customFormat="1" ht="11.25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11"/>
      <c r="AB882" s="20"/>
    </row>
    <row r="883" spans="1:28" s="3" customFormat="1" ht="11.25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11"/>
      <c r="AB883" s="20"/>
    </row>
    <row r="884" spans="1:28" s="3" customFormat="1" ht="11.25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11"/>
      <c r="AB884" s="20"/>
    </row>
    <row r="885" spans="1:28" s="3" customFormat="1" ht="11.2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11"/>
      <c r="AB885" s="20"/>
    </row>
    <row r="886" spans="1:28" s="3" customFormat="1" ht="11.25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11"/>
      <c r="AB886" s="20"/>
    </row>
    <row r="887" spans="1:28" s="3" customFormat="1" ht="11.25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11"/>
      <c r="AB887" s="20"/>
    </row>
    <row r="888" spans="1:28" s="3" customFormat="1" ht="11.25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11"/>
      <c r="AB888" s="20"/>
    </row>
    <row r="889" spans="1:28" s="3" customFormat="1" ht="11.25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11"/>
      <c r="AB889" s="20"/>
    </row>
    <row r="890" spans="1:28" s="3" customFormat="1" ht="11.25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11"/>
      <c r="AB890" s="20"/>
    </row>
    <row r="891" spans="1:28" s="3" customFormat="1" ht="11.25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11"/>
      <c r="AB891" s="20"/>
    </row>
    <row r="892" spans="1:28" s="3" customFormat="1" ht="11.25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11"/>
      <c r="AB892" s="20"/>
    </row>
    <row r="893" spans="1:28" s="3" customFormat="1" ht="11.25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11"/>
      <c r="AB893" s="20"/>
    </row>
    <row r="894" spans="1:28" s="3" customFormat="1" ht="11.25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11"/>
      <c r="AB894" s="20"/>
    </row>
    <row r="895" spans="1:28" s="3" customFormat="1" ht="11.2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11"/>
      <c r="AB895" s="20"/>
    </row>
    <row r="896" spans="1:28" s="3" customFormat="1" ht="11.25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11"/>
      <c r="AB896" s="20"/>
    </row>
    <row r="897" spans="1:28" s="3" customFormat="1" ht="11.25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11"/>
      <c r="AB897" s="20"/>
    </row>
    <row r="898" spans="1:28" s="3" customFormat="1" ht="11.25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11"/>
      <c r="AB898" s="20"/>
    </row>
    <row r="899" spans="1:28" s="3" customFormat="1" ht="11.25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11"/>
      <c r="AB899" s="20"/>
    </row>
    <row r="900" spans="1:28" s="3" customFormat="1" ht="11.25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11"/>
      <c r="AB900" s="20"/>
    </row>
    <row r="901" spans="1:28" s="3" customFormat="1" ht="11.25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11"/>
      <c r="AB901" s="20"/>
    </row>
    <row r="902" spans="1:28" s="3" customFormat="1" ht="11.25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11"/>
      <c r="AB902" s="20"/>
    </row>
    <row r="903" spans="1:28" s="3" customFormat="1" ht="11.25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11"/>
      <c r="AB903" s="20"/>
    </row>
    <row r="904" spans="1:28" s="3" customFormat="1" ht="11.25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11"/>
      <c r="AB904" s="20"/>
    </row>
    <row r="905" spans="1:28" s="3" customFormat="1" ht="11.2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11"/>
      <c r="AB905" s="20"/>
    </row>
    <row r="906" spans="1:28" s="3" customFormat="1" ht="11.25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11"/>
      <c r="AB906" s="20"/>
    </row>
    <row r="907" spans="1:28" s="3" customFormat="1" ht="11.25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11"/>
      <c r="AB907" s="20"/>
    </row>
    <row r="908" spans="1:28" s="3" customFormat="1" ht="11.25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11"/>
      <c r="AB908" s="20"/>
    </row>
    <row r="909" spans="1:28" s="3" customFormat="1" ht="11.25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11"/>
      <c r="AB909" s="20"/>
    </row>
    <row r="910" spans="1:28" s="3" customFormat="1" ht="11.25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11"/>
      <c r="AB910" s="20"/>
    </row>
    <row r="911" spans="1:28" s="3" customFormat="1" ht="11.25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11"/>
      <c r="AB911" s="20"/>
    </row>
    <row r="912" spans="1:28" s="3" customFormat="1" ht="11.25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11"/>
      <c r="AB912" s="20"/>
    </row>
    <row r="913" spans="1:28" s="3" customFormat="1" ht="11.25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11"/>
      <c r="AB913" s="20"/>
    </row>
    <row r="914" spans="1:28" s="3" customFormat="1" ht="11.25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11"/>
      <c r="AB914" s="20"/>
    </row>
    <row r="915" spans="1:28" s="3" customFormat="1" ht="11.2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11"/>
      <c r="AB915" s="20"/>
    </row>
    <row r="916" spans="1:28" s="3" customFormat="1" ht="11.25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11"/>
      <c r="AB916" s="20"/>
    </row>
    <row r="917" spans="1:28" s="3" customFormat="1" ht="11.25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11"/>
      <c r="AB917" s="20"/>
    </row>
    <row r="918" spans="1:28" s="3" customFormat="1" ht="11.25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11"/>
      <c r="AB918" s="20"/>
    </row>
    <row r="919" spans="1:28" s="3" customFormat="1" ht="11.25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11"/>
      <c r="AB919" s="20"/>
    </row>
    <row r="920" spans="1:28" s="3" customFormat="1" ht="11.25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11"/>
      <c r="AB920" s="20"/>
    </row>
    <row r="921" spans="1:28" s="3" customFormat="1" ht="11.25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11"/>
      <c r="AB921" s="20"/>
    </row>
    <row r="922" spans="1:28" s="3" customFormat="1" ht="11.25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11"/>
      <c r="AB922" s="20"/>
    </row>
    <row r="923" spans="1:28" s="3" customFormat="1" ht="11.25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11"/>
      <c r="AB923" s="20"/>
    </row>
    <row r="924" spans="1:28" s="3" customFormat="1" ht="11.25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11"/>
      <c r="AB924" s="20"/>
    </row>
    <row r="925" spans="1:28" s="3" customFormat="1" ht="11.25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11"/>
      <c r="AB925" s="20"/>
    </row>
    <row r="926" spans="1:28" s="3" customFormat="1" ht="11.25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11"/>
      <c r="AB926" s="20"/>
    </row>
    <row r="927" spans="1:28" s="3" customFormat="1" ht="11.25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11"/>
      <c r="AB927" s="20"/>
    </row>
    <row r="928" spans="1:28" s="3" customFormat="1" ht="11.25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11"/>
      <c r="AB928" s="20"/>
    </row>
    <row r="929" spans="1:28" s="3" customFormat="1" ht="11.25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11"/>
      <c r="AB929" s="20"/>
    </row>
    <row r="930" spans="1:28" s="3" customFormat="1" ht="11.25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11"/>
      <c r="AB930" s="20"/>
    </row>
    <row r="931" spans="1:28" s="3" customFormat="1" ht="11.25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11"/>
      <c r="AB931" s="20"/>
    </row>
    <row r="932" spans="1:28" s="3" customFormat="1" ht="11.25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11"/>
      <c r="AB932" s="20"/>
    </row>
    <row r="933" spans="1:28" s="3" customFormat="1" ht="11.25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11"/>
      <c r="AB933" s="20"/>
    </row>
    <row r="934" spans="1:28" s="3" customFormat="1" ht="11.25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11"/>
      <c r="AB934" s="20"/>
    </row>
    <row r="935" spans="1:28" s="3" customFormat="1" ht="11.25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11"/>
      <c r="AB935" s="20"/>
    </row>
    <row r="936" spans="1:28" s="3" customFormat="1" ht="11.25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11"/>
      <c r="AB936" s="20"/>
    </row>
    <row r="937" spans="1:28" s="3" customFormat="1" ht="11.25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11"/>
      <c r="AB937" s="20"/>
    </row>
    <row r="938" spans="1:28" s="3" customFormat="1" ht="11.25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11"/>
      <c r="AB938" s="20"/>
    </row>
    <row r="939" spans="1:28" s="3" customFormat="1" ht="11.25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11"/>
      <c r="AB939" s="20"/>
    </row>
    <row r="940" spans="1:28" s="3" customFormat="1" ht="11.25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11"/>
      <c r="AB940" s="20"/>
    </row>
    <row r="941" spans="1:28" s="3" customFormat="1" ht="11.25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11"/>
      <c r="AB941" s="20"/>
    </row>
    <row r="942" spans="1:28" s="3" customFormat="1" ht="11.25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11"/>
      <c r="AB942" s="20"/>
    </row>
    <row r="943" spans="1:28" s="3" customFormat="1" ht="11.25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11"/>
      <c r="AB943" s="20"/>
    </row>
    <row r="944" spans="1:28" s="3" customFormat="1" ht="11.25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11"/>
      <c r="AB944" s="20"/>
    </row>
    <row r="945" spans="1:28" s="3" customFormat="1" ht="11.25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11"/>
      <c r="AB945" s="20"/>
    </row>
    <row r="946" spans="1:28" s="3" customFormat="1" ht="11.25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11"/>
      <c r="AB946" s="20"/>
    </row>
    <row r="947" spans="1:28" s="3" customFormat="1" ht="11.25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11"/>
      <c r="AB947" s="20"/>
    </row>
    <row r="948" spans="1:28" s="3" customFormat="1" ht="11.25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11"/>
      <c r="AB948" s="20"/>
    </row>
    <row r="949" spans="1:28" s="3" customFormat="1" ht="11.25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11"/>
      <c r="AB949" s="20"/>
    </row>
    <row r="950" spans="1:28" s="3" customFormat="1" ht="11.25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11"/>
      <c r="AB950" s="20"/>
    </row>
    <row r="951" spans="1:28" s="3" customFormat="1" ht="11.25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11"/>
      <c r="AB951" s="20"/>
    </row>
    <row r="952" spans="1:28" s="3" customFormat="1" ht="11.25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11"/>
      <c r="AB952" s="20"/>
    </row>
    <row r="953" spans="1:28" s="3" customFormat="1" ht="11.25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11"/>
      <c r="AB953" s="20"/>
    </row>
    <row r="954" spans="1:28" s="3" customFormat="1" ht="11.25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11"/>
      <c r="AB954" s="20"/>
    </row>
    <row r="955" spans="1:28" s="3" customFormat="1" ht="11.25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11"/>
      <c r="AB955" s="20"/>
    </row>
    <row r="956" spans="1:28" s="3" customFormat="1" ht="11.25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11"/>
      <c r="AB956" s="20"/>
    </row>
    <row r="957" spans="1:28" s="3" customFormat="1" ht="11.25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11"/>
      <c r="AB957" s="20"/>
    </row>
    <row r="958" spans="1:28" s="3" customFormat="1" ht="11.25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11"/>
      <c r="AB958" s="20"/>
    </row>
    <row r="959" spans="1:28" s="3" customFormat="1" ht="11.25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11"/>
      <c r="AB959" s="20"/>
    </row>
    <row r="960" spans="1:28" s="3" customFormat="1" ht="11.25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11"/>
      <c r="AB960" s="20"/>
    </row>
    <row r="961" spans="1:28" s="3" customFormat="1" ht="11.25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11"/>
      <c r="AB961" s="20"/>
    </row>
    <row r="962" spans="1:28" s="3" customFormat="1" ht="11.25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11"/>
      <c r="AB962" s="20"/>
    </row>
    <row r="963" spans="1:28" s="3" customFormat="1" ht="11.25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11"/>
      <c r="AB963" s="20"/>
    </row>
    <row r="964" spans="1:28" s="3" customFormat="1" ht="11.25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11"/>
      <c r="AB964" s="20"/>
    </row>
    <row r="965" spans="1:28" s="3" customFormat="1" ht="11.25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11"/>
      <c r="AB965" s="20"/>
    </row>
    <row r="966" spans="1:28" s="3" customFormat="1" ht="11.25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11"/>
      <c r="AB966" s="20"/>
    </row>
    <row r="967" spans="1:28" s="3" customFormat="1" ht="11.25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11"/>
      <c r="AB967" s="20"/>
    </row>
    <row r="968" spans="1:28" s="3" customFormat="1" ht="11.25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11"/>
      <c r="AB968" s="20"/>
    </row>
    <row r="969" spans="1:28" s="3" customFormat="1" ht="11.25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11"/>
      <c r="AB969" s="20"/>
    </row>
    <row r="970" spans="1:28" s="3" customFormat="1" ht="11.25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11"/>
      <c r="AB970" s="20"/>
    </row>
    <row r="971" spans="1:28" s="3" customFormat="1" ht="11.25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11"/>
      <c r="AB971" s="20"/>
    </row>
    <row r="972" spans="1:28" s="3" customFormat="1" ht="11.25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11"/>
      <c r="AB972" s="20"/>
    </row>
    <row r="973" spans="1:28" s="3" customFormat="1" ht="11.25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11"/>
      <c r="AB973" s="20"/>
    </row>
    <row r="974" spans="1:28" s="3" customFormat="1" ht="11.25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11"/>
      <c r="AB974" s="20"/>
    </row>
    <row r="975" spans="1:28" s="3" customFormat="1" ht="11.25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11"/>
      <c r="AB975" s="20"/>
    </row>
    <row r="976" spans="1:28" s="3" customFormat="1" ht="11.25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11"/>
      <c r="AB976" s="20"/>
    </row>
    <row r="977" spans="1:28" s="3" customFormat="1" ht="11.25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11"/>
      <c r="AB977" s="20"/>
    </row>
    <row r="978" spans="1:28" s="3" customFormat="1" ht="11.25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11"/>
      <c r="AB978" s="20"/>
    </row>
    <row r="979" spans="1:28" s="3" customFormat="1" ht="11.25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11"/>
      <c r="AB979" s="20"/>
    </row>
    <row r="980" spans="1:28" s="3" customFormat="1" ht="11.25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11"/>
      <c r="AB980" s="20"/>
    </row>
    <row r="981" spans="1:28" s="3" customFormat="1" ht="11.25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11"/>
      <c r="AB981" s="20"/>
    </row>
    <row r="982" spans="1:28" s="3" customFormat="1" ht="11.25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11"/>
      <c r="AB982" s="20"/>
    </row>
    <row r="983" spans="1:28" s="3" customFormat="1" ht="11.25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11"/>
      <c r="AB983" s="20"/>
    </row>
    <row r="984" spans="1:28" s="3" customFormat="1" ht="11.25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11"/>
      <c r="AB984" s="20"/>
    </row>
    <row r="985" spans="1:28" s="3" customFormat="1" ht="11.25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11"/>
      <c r="AB985" s="20"/>
    </row>
    <row r="986" spans="1:28" s="3" customFormat="1" ht="11.25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11"/>
      <c r="AB986" s="20"/>
    </row>
    <row r="987" spans="1:28" s="3" customFormat="1" ht="11.25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11"/>
      <c r="AB987" s="20"/>
    </row>
    <row r="988" spans="1:28" s="3" customFormat="1" ht="11.25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11"/>
      <c r="AB988" s="20"/>
    </row>
    <row r="989" spans="1:28" s="3" customFormat="1" ht="11.25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11"/>
      <c r="AB989" s="20"/>
    </row>
    <row r="990" spans="1:28" s="3" customFormat="1" ht="11.25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11"/>
      <c r="AB990" s="20"/>
    </row>
    <row r="991" spans="1:28" s="3" customFormat="1" ht="11.25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11"/>
      <c r="AB991" s="20"/>
    </row>
    <row r="992" spans="1:28" s="3" customFormat="1" ht="11.25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11"/>
      <c r="AB992" s="20"/>
    </row>
    <row r="993" spans="1:28" s="3" customFormat="1" ht="11.25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11"/>
      <c r="AB993" s="20"/>
    </row>
    <row r="994" spans="1:28" s="3" customFormat="1" ht="11.25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11"/>
      <c r="AB994" s="20"/>
    </row>
    <row r="995" spans="1:28" s="3" customFormat="1" ht="11.25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11"/>
      <c r="AB995" s="20"/>
    </row>
    <row r="996" spans="1:28" s="3" customFormat="1" ht="11.25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11"/>
      <c r="AB996" s="20"/>
    </row>
    <row r="997" spans="1:28" s="3" customFormat="1" ht="11.25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11"/>
      <c r="AB997" s="20"/>
    </row>
    <row r="998" spans="1:28" s="3" customFormat="1" ht="11.25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11"/>
      <c r="AB998" s="20"/>
    </row>
    <row r="999" spans="1:28" s="3" customFormat="1" ht="11.25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11"/>
      <c r="AB999" s="20"/>
    </row>
    <row r="1000" spans="1:28" s="3" customFormat="1" ht="11.25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11"/>
      <c r="AB1000" s="20"/>
    </row>
    <row r="1001" spans="1:28" s="3" customFormat="1" ht="11.25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11"/>
      <c r="AB1001" s="20"/>
    </row>
    <row r="1002" spans="1:28" s="3" customFormat="1" ht="11.25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11"/>
      <c r="AB1002" s="20"/>
    </row>
    <row r="1003" spans="1:28" s="3" customFormat="1" ht="11.25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11"/>
      <c r="AB1003" s="20"/>
    </row>
    <row r="1004" spans="1:28" s="3" customFormat="1" ht="11.25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11"/>
      <c r="AB1004" s="20"/>
    </row>
    <row r="1005" spans="1:28" s="3" customFormat="1" ht="11.25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11"/>
      <c r="AB1005" s="20"/>
    </row>
    <row r="1006" spans="1:28" s="3" customFormat="1" ht="11.25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11"/>
      <c r="AB1006" s="20"/>
    </row>
    <row r="1007" spans="1:28" s="3" customFormat="1" ht="11.25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11"/>
      <c r="AB1007" s="20"/>
    </row>
    <row r="1008" spans="1:28" s="3" customFormat="1" ht="11.25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11"/>
      <c r="AB1008" s="20"/>
    </row>
    <row r="1009" spans="1:28" s="3" customFormat="1" ht="11.25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11"/>
      <c r="AB1009" s="20"/>
    </row>
    <row r="1010" spans="1:28" s="3" customFormat="1" ht="11.25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11"/>
      <c r="AB1010" s="20"/>
    </row>
    <row r="1011" spans="1:28" s="3" customFormat="1" ht="11.25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11"/>
      <c r="AB1011" s="20"/>
    </row>
    <row r="1012" spans="1:28" s="3" customFormat="1" ht="11.25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11"/>
      <c r="AB1012" s="20"/>
    </row>
    <row r="1013" spans="1:28" s="3" customFormat="1" ht="11.25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11"/>
      <c r="AB1013" s="20"/>
    </row>
    <row r="1014" spans="1:28" s="3" customFormat="1" ht="11.25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11"/>
      <c r="AB1014" s="20"/>
    </row>
    <row r="1015" spans="1:28" s="3" customFormat="1" ht="11.25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11"/>
      <c r="AB1015" s="20"/>
    </row>
    <row r="1016" spans="1:28" s="3" customFormat="1" ht="11.25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11"/>
      <c r="AB1016" s="20"/>
    </row>
    <row r="1017" spans="1:28" s="3" customFormat="1" ht="11.25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11"/>
      <c r="AB1017" s="20"/>
    </row>
    <row r="1018" spans="1:28" s="3" customFormat="1" ht="11.25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11"/>
      <c r="AB1018" s="20"/>
    </row>
    <row r="1019" spans="1:28" s="3" customFormat="1" ht="11.25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11"/>
      <c r="AB1019" s="20"/>
    </row>
    <row r="1020" spans="1:28" s="3" customFormat="1" ht="11.25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11"/>
      <c r="AB1020" s="20"/>
    </row>
    <row r="1021" spans="1:28" s="3" customFormat="1" ht="11.25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11"/>
      <c r="AB1021" s="20"/>
    </row>
    <row r="1022" spans="1:28" s="3" customFormat="1" ht="11.25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11"/>
      <c r="AB1022" s="20"/>
    </row>
    <row r="1023" spans="1:28" s="3" customFormat="1" ht="11.25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11"/>
      <c r="AB1023" s="20"/>
    </row>
    <row r="1024" spans="1:28" s="3" customFormat="1" ht="11.25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11"/>
      <c r="AB1024" s="20"/>
    </row>
    <row r="1025" spans="1:28" s="3" customFormat="1" ht="11.25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11"/>
      <c r="AB1025" s="20"/>
    </row>
    <row r="1026" spans="1:28" s="3" customFormat="1" ht="11.25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11"/>
      <c r="AB1026" s="20"/>
    </row>
    <row r="1027" spans="1:28" s="3" customFormat="1" ht="11.25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11"/>
      <c r="AB1027" s="20"/>
    </row>
    <row r="1028" spans="1:28" s="3" customFormat="1" ht="11.25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11"/>
      <c r="AB1028" s="20"/>
    </row>
    <row r="1029" spans="1:28" s="3" customFormat="1" ht="11.25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11"/>
      <c r="AB1029" s="20"/>
    </row>
    <row r="1030" spans="1:28" s="3" customFormat="1" ht="11.25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11"/>
      <c r="AB1030" s="20"/>
    </row>
    <row r="1031" spans="1:28" s="3" customFormat="1" ht="11.25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11"/>
      <c r="AB1031" s="20"/>
    </row>
    <row r="1032" spans="1:28" s="3" customFormat="1" ht="11.25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11"/>
      <c r="AB1032" s="20"/>
    </row>
    <row r="1033" spans="1:28" s="3" customFormat="1" ht="11.25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11"/>
      <c r="AB1033" s="20"/>
    </row>
    <row r="1034" spans="1:28" s="3" customFormat="1" ht="11.25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11"/>
      <c r="AB1034" s="20"/>
    </row>
    <row r="1035" spans="1:28" s="3" customFormat="1" ht="11.25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11"/>
      <c r="AB1035" s="20"/>
    </row>
    <row r="1036" spans="1:28" s="3" customFormat="1" ht="11.25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11"/>
      <c r="AB1036" s="20"/>
    </row>
    <row r="1037" spans="1:28" s="3" customFormat="1" ht="11.25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11"/>
      <c r="AB1037" s="20"/>
    </row>
    <row r="1038" spans="1:28" s="3" customFormat="1" ht="11.25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11"/>
      <c r="AB1038" s="20"/>
    </row>
    <row r="1039" spans="1:28" s="3" customFormat="1" ht="11.25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11"/>
      <c r="AB1039" s="20"/>
    </row>
    <row r="1040" spans="1:28" s="3" customFormat="1" ht="11.25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11"/>
      <c r="AB1040" s="20"/>
    </row>
    <row r="1041" spans="1:28" s="3" customFormat="1" ht="11.25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11"/>
      <c r="AB1041" s="20"/>
    </row>
    <row r="1042" spans="1:28" s="3" customFormat="1" ht="11.25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11"/>
      <c r="AB1042" s="20"/>
    </row>
    <row r="1043" spans="1:28" s="3" customFormat="1" ht="11.25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11"/>
      <c r="AB1043" s="20"/>
    </row>
    <row r="1044" spans="1:28" s="3" customFormat="1" ht="11.25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11"/>
      <c r="AB1044" s="20"/>
    </row>
    <row r="1045" spans="1:28" s="3" customFormat="1" ht="11.25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11"/>
      <c r="AB1045" s="20"/>
    </row>
    <row r="1046" spans="1:28" s="3" customFormat="1" ht="11.25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11"/>
      <c r="AB1046" s="20"/>
    </row>
    <row r="1047" spans="1:28" s="3" customFormat="1" ht="11.25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11"/>
      <c r="AB1047" s="20"/>
    </row>
    <row r="1048" spans="1:28" s="3" customFormat="1" ht="11.25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11"/>
      <c r="AB1048" s="20"/>
    </row>
    <row r="1049" spans="1:28" s="3" customFormat="1" ht="11.25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11"/>
      <c r="AB1049" s="20"/>
    </row>
    <row r="1050" spans="1:28" s="3" customFormat="1" ht="11.25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11"/>
      <c r="AB1050" s="20"/>
    </row>
    <row r="1051" spans="1:28" s="3" customFormat="1" ht="11.25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11"/>
      <c r="AB1051" s="20"/>
    </row>
    <row r="1052" spans="1:28" s="3" customFormat="1" ht="11.25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11"/>
      <c r="AB1052" s="20"/>
    </row>
    <row r="1053" spans="1:28" s="3" customFormat="1" ht="11.25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11"/>
      <c r="AB1053" s="20"/>
    </row>
    <row r="1054" spans="1:28" s="3" customFormat="1" ht="11.25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11"/>
      <c r="AB1054" s="20"/>
    </row>
    <row r="1055" spans="1:28" s="3" customFormat="1" ht="11.25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11"/>
      <c r="AB1055" s="20"/>
    </row>
    <row r="1056" spans="1:28" s="3" customFormat="1" ht="11.25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11"/>
      <c r="AB1056" s="20"/>
    </row>
    <row r="1057" spans="1:28" s="3" customFormat="1" ht="11.25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11"/>
      <c r="AB1057" s="20"/>
    </row>
    <row r="1058" spans="1:28" s="3" customFormat="1" ht="11.25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11"/>
      <c r="AB1058" s="20"/>
    </row>
    <row r="1059" spans="1:28" s="3" customFormat="1" ht="11.25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11"/>
      <c r="AB1059" s="20"/>
    </row>
    <row r="1060" spans="1:28" s="3" customFormat="1" ht="11.25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11"/>
      <c r="AB1060" s="20"/>
    </row>
    <row r="1061" spans="1:28" s="3" customFormat="1" ht="11.25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11"/>
      <c r="AB1061" s="20"/>
    </row>
    <row r="1062" spans="1:28" s="3" customFormat="1" ht="11.25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11"/>
      <c r="AB1062" s="20"/>
    </row>
    <row r="1063" spans="1:28" s="3" customFormat="1" ht="11.25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11"/>
      <c r="AB1063" s="20"/>
    </row>
    <row r="1064" spans="1:28" s="3" customFormat="1" ht="11.25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11"/>
      <c r="AB1064" s="20"/>
    </row>
    <row r="1065" spans="1:28" s="3" customFormat="1" ht="11.25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11"/>
      <c r="AB1065" s="20"/>
    </row>
    <row r="1066" spans="1:28" s="3" customFormat="1" ht="11.25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11"/>
      <c r="AB1066" s="20"/>
    </row>
    <row r="1067" spans="1:28" s="3" customFormat="1" ht="11.25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11"/>
      <c r="AB1067" s="20"/>
    </row>
    <row r="1068" spans="1:28" s="3" customFormat="1" ht="11.25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11"/>
      <c r="AB1068" s="20"/>
    </row>
    <row r="1069" spans="1:28" s="3" customFormat="1" ht="11.25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11"/>
      <c r="AB1069" s="20"/>
    </row>
    <row r="1070" spans="1:28" s="3" customFormat="1" ht="11.25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11"/>
      <c r="AB1070" s="20"/>
    </row>
    <row r="1071" spans="1:28" s="3" customFormat="1" ht="11.25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11"/>
      <c r="AB1071" s="20"/>
    </row>
    <row r="1072" spans="1:28" s="3" customFormat="1" ht="11.25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11"/>
      <c r="AB1072" s="20"/>
    </row>
    <row r="1073" spans="1:28" s="3" customFormat="1" ht="11.25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11"/>
      <c r="AB1073" s="20"/>
    </row>
    <row r="1074" spans="1:28" s="3" customFormat="1" ht="11.25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11"/>
      <c r="AB1074" s="20"/>
    </row>
    <row r="1075" spans="1:28" s="3" customFormat="1" ht="11.25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11"/>
      <c r="AB1075" s="20"/>
    </row>
    <row r="1076" spans="1:28" s="3" customFormat="1" ht="11.25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11"/>
      <c r="AB1076" s="20"/>
    </row>
    <row r="1077" spans="1:28" s="3" customFormat="1" ht="11.25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11"/>
      <c r="AB1077" s="20"/>
    </row>
    <row r="1078" spans="1:28" s="3" customFormat="1" ht="11.25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11"/>
      <c r="AB1078" s="20"/>
    </row>
    <row r="1079" spans="1:28" s="3" customFormat="1" ht="11.25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11"/>
      <c r="AB1079" s="20"/>
    </row>
    <row r="1080" spans="1:28" s="3" customFormat="1" ht="11.25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11"/>
      <c r="AB1080" s="20"/>
    </row>
    <row r="1081" spans="1:28" s="3" customFormat="1" ht="11.25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11"/>
      <c r="AB1081" s="20"/>
    </row>
    <row r="1082" spans="1:28" s="3" customFormat="1" ht="11.25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11"/>
      <c r="AB1082" s="20"/>
    </row>
    <row r="1083" spans="1:28" s="3" customFormat="1" ht="11.25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11"/>
      <c r="AB1083" s="20"/>
    </row>
    <row r="1084" spans="1:28" s="3" customFormat="1" ht="11.25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11"/>
      <c r="AB1084" s="20"/>
    </row>
    <row r="1085" spans="1:28" s="3" customFormat="1" ht="11.25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11"/>
      <c r="AB1085" s="20"/>
    </row>
    <row r="1086" spans="1:28" s="3" customFormat="1" ht="11.25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11"/>
      <c r="AB1086" s="20"/>
    </row>
    <row r="1087" spans="1:28" s="3" customFormat="1" ht="11.25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11"/>
      <c r="AB1087" s="20"/>
    </row>
    <row r="1088" spans="1:28" s="3" customFormat="1" ht="11.25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11"/>
      <c r="AB1088" s="20"/>
    </row>
    <row r="1089" spans="1:28" s="3" customFormat="1" ht="11.25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11"/>
      <c r="AB1089" s="20"/>
    </row>
    <row r="1090" spans="1:28" s="3" customFormat="1" ht="11.25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11"/>
      <c r="AB1090" s="20"/>
    </row>
    <row r="1091" spans="1:28" s="3" customFormat="1" ht="11.25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11"/>
      <c r="AB1091" s="20"/>
    </row>
    <row r="1092" spans="1:28" s="3" customFormat="1" ht="11.25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11"/>
      <c r="AB1092" s="20"/>
    </row>
    <row r="1093" spans="1:28" s="3" customFormat="1" ht="11.25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11"/>
      <c r="AB1093" s="20"/>
    </row>
    <row r="1094" spans="1:28" s="3" customFormat="1" ht="11.25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11"/>
      <c r="AB1094" s="20"/>
    </row>
    <row r="1095" spans="1:28" s="3" customFormat="1" ht="11.25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11"/>
      <c r="AB1095" s="20"/>
    </row>
    <row r="1096" spans="1:28" s="3" customFormat="1" ht="11.25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11"/>
      <c r="AB1096" s="20"/>
    </row>
    <row r="1097" spans="1:28" s="3" customFormat="1" ht="11.25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11"/>
      <c r="AB1097" s="20"/>
    </row>
    <row r="1098" spans="1:28" s="3" customFormat="1" ht="11.25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11"/>
      <c r="AB1098" s="20"/>
    </row>
    <row r="1099" spans="1:28" s="3" customFormat="1" ht="11.25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11"/>
      <c r="AB1099" s="20"/>
    </row>
    <row r="1100" spans="1:28" s="3" customFormat="1" ht="11.25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11"/>
      <c r="AB1100" s="20"/>
    </row>
    <row r="1101" spans="1:28" s="3" customFormat="1" ht="11.25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11"/>
      <c r="AB1101" s="20"/>
    </row>
    <row r="1102" spans="1:28" s="3" customFormat="1" ht="11.25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11"/>
      <c r="AB1102" s="20"/>
    </row>
    <row r="1103" spans="1:28" s="3" customFormat="1" ht="11.25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11"/>
      <c r="AB1103" s="20"/>
    </row>
    <row r="1104" spans="1:28" s="3" customFormat="1" ht="11.25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11"/>
      <c r="AB1104" s="20"/>
    </row>
    <row r="1105" spans="1:28" s="3" customFormat="1" ht="11.25">
      <c r="A1105" s="20"/>
      <c r="B1105" s="20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11"/>
      <c r="AB1105" s="20"/>
    </row>
    <row r="1106" spans="1:28" s="3" customFormat="1" ht="11.25">
      <c r="A1106" s="20"/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11"/>
      <c r="AB1106" s="20"/>
    </row>
    <row r="1107" spans="1:28" s="3" customFormat="1" ht="11.25">
      <c r="A1107" s="20"/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11"/>
      <c r="AB1107" s="20"/>
    </row>
    <row r="1108" spans="1:28" s="3" customFormat="1" ht="11.25">
      <c r="A1108" s="20"/>
      <c r="B1108" s="20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11"/>
      <c r="AB1108" s="20"/>
    </row>
    <row r="1109" spans="1:28" s="3" customFormat="1" ht="11.25">
      <c r="A1109" s="20"/>
      <c r="B1109" s="20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11"/>
      <c r="AB1109" s="20"/>
    </row>
    <row r="1110" spans="1:28" s="3" customFormat="1" ht="11.25">
      <c r="A1110" s="20"/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11"/>
      <c r="AB1110" s="20"/>
    </row>
    <row r="1111" spans="1:28" s="3" customFormat="1" ht="11.25">
      <c r="A1111" s="20"/>
      <c r="B1111" s="20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11"/>
      <c r="AB1111" s="20"/>
    </row>
    <row r="1112" spans="1:28" s="3" customFormat="1" ht="11.25">
      <c r="A1112" s="20"/>
      <c r="B1112" s="20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11"/>
      <c r="AB1112" s="20"/>
    </row>
    <row r="1113" spans="1:28" s="3" customFormat="1" ht="11.25">
      <c r="A1113" s="20"/>
      <c r="B1113" s="20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11"/>
      <c r="AB1113" s="20"/>
    </row>
    <row r="1114" spans="1:28" s="3" customFormat="1" ht="11.25">
      <c r="A1114" s="20"/>
      <c r="B1114" s="20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11"/>
      <c r="AB1114" s="20"/>
    </row>
    <row r="1115" spans="1:28" s="3" customFormat="1" ht="11.25">
      <c r="A1115" s="20"/>
      <c r="B1115" s="20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11"/>
      <c r="AB1115" s="20"/>
    </row>
    <row r="1116" spans="1:28" s="3" customFormat="1" ht="11.25">
      <c r="A1116" s="20"/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11"/>
      <c r="AB1116" s="20"/>
    </row>
    <row r="1117" spans="1:28" s="3" customFormat="1" ht="11.25">
      <c r="A1117" s="20"/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11"/>
      <c r="AB1117" s="20"/>
    </row>
    <row r="1118" spans="1:28" s="3" customFormat="1" ht="11.25">
      <c r="A1118" s="20"/>
      <c r="B1118" s="20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11"/>
      <c r="AB1118" s="20"/>
    </row>
    <row r="1119" spans="1:28" s="3" customFormat="1" ht="11.25">
      <c r="A1119" s="20"/>
      <c r="B1119" s="20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11"/>
      <c r="AB1119" s="20"/>
    </row>
    <row r="1120" spans="1:28" s="3" customFormat="1" ht="11.25">
      <c r="A1120" s="20"/>
      <c r="B1120" s="20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11"/>
      <c r="AB1120" s="20"/>
    </row>
    <row r="1121" spans="1:28" s="3" customFormat="1" ht="11.25">
      <c r="A1121" s="20"/>
      <c r="B1121" s="20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11"/>
      <c r="AB1121" s="20"/>
    </row>
    <row r="1122" spans="1:28" s="3" customFormat="1" ht="11.25">
      <c r="A1122" s="20"/>
      <c r="B1122" s="20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11"/>
      <c r="AB1122" s="20"/>
    </row>
    <row r="1123" spans="1:28" s="3" customFormat="1" ht="11.25">
      <c r="A1123" s="20"/>
      <c r="B1123" s="20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11"/>
      <c r="AB1123" s="20"/>
    </row>
    <row r="1124" spans="1:28" s="3" customFormat="1" ht="11.25">
      <c r="A1124" s="20"/>
      <c r="B1124" s="20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11"/>
      <c r="AB1124" s="20"/>
    </row>
    <row r="1125" spans="1:28" s="3" customFormat="1" ht="11.25">
      <c r="A1125" s="20"/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11"/>
      <c r="AB1125" s="20"/>
    </row>
    <row r="1126" spans="1:28" s="3" customFormat="1" ht="11.25">
      <c r="A1126" s="20"/>
      <c r="B1126" s="20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11"/>
      <c r="AB1126" s="20"/>
    </row>
    <row r="1127" spans="1:28" s="3" customFormat="1" ht="11.25">
      <c r="A1127" s="20"/>
      <c r="B1127" s="20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11"/>
      <c r="AB1127" s="20"/>
    </row>
    <row r="1128" spans="1:28" s="3" customFormat="1" ht="11.25">
      <c r="A1128" s="20"/>
      <c r="B1128" s="20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11"/>
      <c r="AB1128" s="20"/>
    </row>
    <row r="1129" spans="1:28" s="3" customFormat="1" ht="11.25">
      <c r="A1129" s="20"/>
      <c r="B1129" s="20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11"/>
      <c r="AB1129" s="20"/>
    </row>
    <row r="1130" spans="1:28" s="3" customFormat="1" ht="11.25">
      <c r="A1130" s="20"/>
      <c r="B1130" s="20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11"/>
      <c r="AB1130" s="20"/>
    </row>
    <row r="1131" spans="1:28" s="3" customFormat="1" ht="11.25">
      <c r="A1131" s="20"/>
      <c r="B1131" s="20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11"/>
      <c r="AB1131" s="20"/>
    </row>
    <row r="1132" spans="1:28" s="3" customFormat="1" ht="11.25">
      <c r="A1132" s="20"/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11"/>
      <c r="AB1132" s="20"/>
    </row>
    <row r="1133" spans="1:28" s="3" customFormat="1" ht="11.25">
      <c r="A1133" s="20"/>
      <c r="B1133" s="20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11"/>
      <c r="AB1133" s="20"/>
    </row>
    <row r="1134" spans="1:28" s="3" customFormat="1" ht="11.25">
      <c r="A1134" s="20"/>
      <c r="B1134" s="20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11"/>
      <c r="AB1134" s="20"/>
    </row>
    <row r="1135" spans="1:28" s="3" customFormat="1" ht="11.25">
      <c r="A1135" s="20"/>
      <c r="B1135" s="20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11"/>
      <c r="AB1135" s="20"/>
    </row>
    <row r="1136" spans="1:28" s="3" customFormat="1" ht="11.25">
      <c r="A1136" s="20"/>
      <c r="B1136" s="20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11"/>
      <c r="AB1136" s="20"/>
    </row>
    <row r="1137" spans="1:28" s="3" customFormat="1" ht="11.25">
      <c r="A1137" s="20"/>
      <c r="B1137" s="20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11"/>
      <c r="AB1137" s="20"/>
    </row>
    <row r="1138" spans="1:28" s="3" customFormat="1" ht="11.25">
      <c r="A1138" s="20"/>
      <c r="B1138" s="20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11"/>
      <c r="AB1138" s="20"/>
    </row>
    <row r="1139" spans="1:28" s="3" customFormat="1" ht="11.25">
      <c r="A1139" s="20"/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11"/>
      <c r="AB1139" s="20"/>
    </row>
    <row r="1140" spans="1:28" s="3" customFormat="1" ht="11.25">
      <c r="A1140" s="20"/>
      <c r="B1140" s="20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11"/>
      <c r="AB1140" s="20"/>
    </row>
    <row r="1141" spans="1:28" s="3" customFormat="1" ht="11.25">
      <c r="A1141" s="20"/>
      <c r="B1141" s="20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11"/>
      <c r="AB1141" s="20"/>
    </row>
    <row r="1142" spans="1:28" s="3" customFormat="1" ht="11.25">
      <c r="A1142" s="20"/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11"/>
      <c r="AB1142" s="20"/>
    </row>
    <row r="1143" spans="1:28" s="3" customFormat="1" ht="11.25">
      <c r="A1143" s="20"/>
      <c r="B1143" s="20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11"/>
      <c r="AB1143" s="20"/>
    </row>
    <row r="1144" spans="1:28" s="3" customFormat="1" ht="11.25">
      <c r="A1144" s="20"/>
      <c r="B1144" s="20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11"/>
      <c r="AB1144" s="20"/>
    </row>
    <row r="1145" spans="1:28" s="3" customFormat="1" ht="11.25">
      <c r="A1145" s="20"/>
      <c r="B1145" s="20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11"/>
      <c r="AB1145" s="20"/>
    </row>
    <row r="1146" spans="1:28" s="3" customFormat="1" ht="11.25">
      <c r="A1146" s="20"/>
      <c r="B1146" s="20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11"/>
      <c r="AB1146" s="20"/>
    </row>
    <row r="1147" spans="1:28" s="3" customFormat="1" ht="11.25">
      <c r="A1147" s="20"/>
      <c r="B1147" s="20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11"/>
      <c r="AB1147" s="20"/>
    </row>
    <row r="1148" spans="1:28" s="3" customFormat="1" ht="11.25">
      <c r="A1148" s="20"/>
      <c r="B1148" s="20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11"/>
      <c r="AB1148" s="20"/>
    </row>
    <row r="1149" spans="1:28" s="3" customFormat="1" ht="11.25">
      <c r="A1149" s="20"/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11"/>
      <c r="AB1149" s="20"/>
    </row>
    <row r="1150" spans="1:28" s="3" customFormat="1" ht="11.25">
      <c r="A1150" s="20"/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11"/>
      <c r="AB1150" s="20"/>
    </row>
    <row r="1151" spans="1:28" s="3" customFormat="1" ht="11.25">
      <c r="A1151" s="20"/>
      <c r="B1151" s="20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11"/>
      <c r="AB1151" s="20"/>
    </row>
    <row r="1152" spans="1:28" s="3" customFormat="1" ht="11.25">
      <c r="A1152" s="20"/>
      <c r="B1152" s="20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11"/>
      <c r="AB1152" s="20"/>
    </row>
    <row r="1153" spans="1:28" s="3" customFormat="1" ht="11.25">
      <c r="A1153" s="20"/>
      <c r="B1153" s="20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11"/>
      <c r="AB1153" s="20"/>
    </row>
    <row r="1154" spans="1:28" s="3" customFormat="1" ht="11.25">
      <c r="A1154" s="20"/>
      <c r="B1154" s="20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11"/>
      <c r="AB1154" s="20"/>
    </row>
    <row r="1155" spans="1:28" s="3" customFormat="1" ht="11.25">
      <c r="A1155" s="20"/>
      <c r="B1155" s="20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11"/>
      <c r="AB1155" s="20"/>
    </row>
    <row r="1156" spans="1:28" s="3" customFormat="1" ht="11.25">
      <c r="A1156" s="20"/>
      <c r="B1156" s="20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11"/>
      <c r="AB1156" s="20"/>
    </row>
    <row r="1157" spans="1:28" s="3" customFormat="1" ht="11.25">
      <c r="A1157" s="20"/>
      <c r="B1157" s="20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11"/>
      <c r="AB1157" s="20"/>
    </row>
    <row r="1158" spans="1:28" s="3" customFormat="1" ht="11.25">
      <c r="A1158" s="20"/>
      <c r="B1158" s="20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11"/>
      <c r="AB1158" s="20"/>
    </row>
    <row r="1159" spans="1:28" s="3" customFormat="1" ht="11.25">
      <c r="A1159" s="20"/>
      <c r="B1159" s="20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11"/>
      <c r="AB1159" s="20"/>
    </row>
    <row r="1160" spans="1:28" s="3" customFormat="1" ht="11.25">
      <c r="A1160" s="20"/>
      <c r="B1160" s="20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11"/>
      <c r="AB1160" s="20"/>
    </row>
    <row r="1161" spans="1:28" s="3" customFormat="1" ht="11.25">
      <c r="A1161" s="20"/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11"/>
      <c r="AB1161" s="20"/>
    </row>
    <row r="1162" spans="1:28" s="3" customFormat="1" ht="11.25">
      <c r="A1162" s="20"/>
      <c r="B1162" s="20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11"/>
      <c r="AB1162" s="20"/>
    </row>
    <row r="1163" spans="1:28" s="3" customFormat="1" ht="11.25">
      <c r="A1163" s="20"/>
      <c r="B1163" s="20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11"/>
      <c r="AB1163" s="20"/>
    </row>
    <row r="1164" spans="1:28" s="3" customFormat="1" ht="11.25">
      <c r="A1164" s="20"/>
      <c r="B1164" s="20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11"/>
      <c r="AB1164" s="20"/>
    </row>
    <row r="1165" spans="1:28" s="3" customFormat="1" ht="11.25">
      <c r="A1165" s="20"/>
      <c r="B1165" s="20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11"/>
      <c r="AB1165" s="20"/>
    </row>
    <row r="1166" spans="1:28" s="3" customFormat="1" ht="11.25">
      <c r="A1166" s="20"/>
      <c r="B1166" s="20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11"/>
      <c r="AB1166" s="20"/>
    </row>
    <row r="1167" spans="1:28" s="3" customFormat="1" ht="11.25">
      <c r="A1167" s="20"/>
      <c r="B1167" s="20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11"/>
      <c r="AB1167" s="20"/>
    </row>
    <row r="1168" spans="1:28" s="3" customFormat="1" ht="11.25">
      <c r="A1168" s="20"/>
      <c r="B1168" s="20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11"/>
      <c r="AB1168" s="20"/>
    </row>
    <row r="1169" spans="1:28" s="3" customFormat="1" ht="11.25">
      <c r="A1169" s="20"/>
      <c r="B1169" s="20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11"/>
      <c r="AB1169" s="20"/>
    </row>
    <row r="1170" spans="1:28" s="3" customFormat="1" ht="11.25">
      <c r="A1170" s="20"/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11"/>
      <c r="AB1170" s="20"/>
    </row>
    <row r="1171" spans="1:28" s="3" customFormat="1" ht="11.25">
      <c r="A1171" s="20"/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11"/>
      <c r="AB1171" s="20"/>
    </row>
    <row r="1172" spans="1:28" s="3" customFormat="1" ht="11.25">
      <c r="A1172" s="20"/>
      <c r="B1172" s="20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11"/>
      <c r="AB1172" s="20"/>
    </row>
    <row r="1173" spans="1:28" s="3" customFormat="1" ht="11.25">
      <c r="A1173" s="20"/>
      <c r="B1173" s="20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11"/>
      <c r="AB1173" s="20"/>
    </row>
    <row r="1174" spans="1:28" s="3" customFormat="1" ht="11.25">
      <c r="A1174" s="20"/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11"/>
      <c r="AB1174" s="20"/>
    </row>
    <row r="1175" spans="1:28" s="3" customFormat="1" ht="11.25">
      <c r="A1175" s="20"/>
      <c r="B1175" s="20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  <c r="Z1175" s="20"/>
      <c r="AA1175" s="11"/>
      <c r="AB1175" s="20"/>
    </row>
    <row r="1176" spans="1:28" s="3" customFormat="1" ht="11.25">
      <c r="A1176" s="20"/>
      <c r="B1176" s="20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11"/>
      <c r="AB1176" s="20"/>
    </row>
    <row r="1177" spans="1:28" s="3" customFormat="1" ht="11.25">
      <c r="A1177" s="20"/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11"/>
      <c r="AB1177" s="20"/>
    </row>
    <row r="1178" spans="1:28" s="3" customFormat="1" ht="11.25">
      <c r="A1178" s="20"/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11"/>
      <c r="AB1178" s="20"/>
    </row>
    <row r="1179" spans="1:28" s="3" customFormat="1" ht="11.25">
      <c r="A1179" s="20"/>
      <c r="B1179" s="20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  <c r="Z1179" s="20"/>
      <c r="AA1179" s="11"/>
      <c r="AB1179" s="20"/>
    </row>
    <row r="1180" spans="1:28" s="3" customFormat="1" ht="11.25">
      <c r="A1180" s="20"/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11"/>
      <c r="AB1180" s="20"/>
    </row>
    <row r="1181" spans="1:28" s="3" customFormat="1" ht="11.25">
      <c r="A1181" s="20"/>
      <c r="B1181" s="20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  <c r="Z1181" s="20"/>
      <c r="AA1181" s="11"/>
      <c r="AB1181" s="20"/>
    </row>
    <row r="1182" spans="1:28" s="3" customFormat="1" ht="11.25">
      <c r="A1182" s="20"/>
      <c r="B1182" s="20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11"/>
      <c r="AB1182" s="20"/>
    </row>
    <row r="1183" spans="1:28" s="3" customFormat="1" ht="11.25">
      <c r="A1183" s="20"/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  <c r="Z1183" s="20"/>
      <c r="AA1183" s="11"/>
      <c r="AB1183" s="20"/>
    </row>
    <row r="1184" spans="1:28" s="3" customFormat="1" ht="11.25">
      <c r="A1184" s="20"/>
      <c r="B1184" s="20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11"/>
      <c r="AB1184" s="20"/>
    </row>
    <row r="1185" spans="1:28" s="3" customFormat="1" ht="11.25">
      <c r="A1185" s="20"/>
      <c r="B1185" s="20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11"/>
      <c r="AB1185" s="20"/>
    </row>
    <row r="1186" spans="1:28" s="3" customFormat="1" ht="11.25">
      <c r="A1186" s="20"/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11"/>
      <c r="AB1186" s="20"/>
    </row>
    <row r="1187" spans="1:28" s="3" customFormat="1" ht="11.25">
      <c r="A1187" s="20"/>
      <c r="B1187" s="20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0"/>
      <c r="AA1187" s="11"/>
      <c r="AB1187" s="20"/>
    </row>
    <row r="1188" spans="1:28" s="3" customFormat="1" ht="11.25">
      <c r="A1188" s="20"/>
      <c r="B1188" s="20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11"/>
      <c r="AB1188" s="20"/>
    </row>
    <row r="1189" spans="1:28" s="3" customFormat="1" ht="11.25">
      <c r="A1189" s="20"/>
      <c r="B1189" s="20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11"/>
      <c r="AB1189" s="20"/>
    </row>
    <row r="1190" spans="1:28" s="3" customFormat="1" ht="11.25">
      <c r="A1190" s="20"/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  <c r="S1190" s="20"/>
      <c r="T1190" s="20"/>
      <c r="U1190" s="20"/>
      <c r="V1190" s="20"/>
      <c r="W1190" s="20"/>
      <c r="X1190" s="20"/>
      <c r="Y1190" s="20"/>
      <c r="Z1190" s="20"/>
      <c r="AA1190" s="11"/>
      <c r="AB1190" s="20"/>
    </row>
    <row r="1191" spans="1:28" s="3" customFormat="1" ht="11.25">
      <c r="A1191" s="20"/>
      <c r="B1191" s="20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  <c r="R1191" s="20"/>
      <c r="S1191" s="20"/>
      <c r="T1191" s="20"/>
      <c r="U1191" s="20"/>
      <c r="V1191" s="20"/>
      <c r="W1191" s="20"/>
      <c r="X1191" s="20"/>
      <c r="Y1191" s="20"/>
      <c r="Z1191" s="20"/>
      <c r="AA1191" s="11"/>
      <c r="AB1191" s="20"/>
    </row>
    <row r="1192" spans="1:28" s="3" customFormat="1" ht="11.25">
      <c r="A1192" s="20"/>
      <c r="B1192" s="20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0"/>
      <c r="T1192" s="20"/>
      <c r="U1192" s="20"/>
      <c r="V1192" s="20"/>
      <c r="W1192" s="20"/>
      <c r="X1192" s="20"/>
      <c r="Y1192" s="20"/>
      <c r="Z1192" s="20"/>
      <c r="AA1192" s="11"/>
      <c r="AB1192" s="20"/>
    </row>
    <row r="1193" spans="1:28" s="3" customFormat="1" ht="11.25">
      <c r="A1193" s="20"/>
      <c r="B1193" s="20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0"/>
      <c r="S1193" s="20"/>
      <c r="T1193" s="20"/>
      <c r="U1193" s="20"/>
      <c r="V1193" s="20"/>
      <c r="W1193" s="20"/>
      <c r="X1193" s="20"/>
      <c r="Y1193" s="20"/>
      <c r="Z1193" s="20"/>
      <c r="AA1193" s="11"/>
      <c r="AB1193" s="20"/>
    </row>
    <row r="1194" spans="1:28" s="3" customFormat="1" ht="11.25">
      <c r="A1194" s="20"/>
      <c r="B1194" s="20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0"/>
      <c r="S1194" s="20"/>
      <c r="T1194" s="20"/>
      <c r="U1194" s="20"/>
      <c r="V1194" s="20"/>
      <c r="W1194" s="20"/>
      <c r="X1194" s="20"/>
      <c r="Y1194" s="20"/>
      <c r="Z1194" s="20"/>
      <c r="AA1194" s="11"/>
      <c r="AB1194" s="20"/>
    </row>
    <row r="1195" spans="1:28" s="3" customFormat="1" ht="11.25">
      <c r="A1195" s="20"/>
      <c r="B1195" s="20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0"/>
      <c r="S1195" s="20"/>
      <c r="T1195" s="20"/>
      <c r="U1195" s="20"/>
      <c r="V1195" s="20"/>
      <c r="W1195" s="20"/>
      <c r="X1195" s="20"/>
      <c r="Y1195" s="20"/>
      <c r="Z1195" s="20"/>
      <c r="AA1195" s="11"/>
      <c r="AB1195" s="20"/>
    </row>
    <row r="1196" spans="1:28" s="3" customFormat="1" ht="11.25">
      <c r="A1196" s="20"/>
      <c r="B1196" s="20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0"/>
      <c r="S1196" s="20"/>
      <c r="T1196" s="20"/>
      <c r="U1196" s="20"/>
      <c r="V1196" s="20"/>
      <c r="W1196" s="20"/>
      <c r="X1196" s="20"/>
      <c r="Y1196" s="20"/>
      <c r="Z1196" s="20"/>
      <c r="AA1196" s="11"/>
      <c r="AB1196" s="20"/>
    </row>
    <row r="1197" spans="1:28" s="3" customFormat="1" ht="11.25">
      <c r="A1197" s="20"/>
      <c r="B1197" s="20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0"/>
      <c r="S1197" s="20"/>
      <c r="T1197" s="20"/>
      <c r="U1197" s="20"/>
      <c r="V1197" s="20"/>
      <c r="W1197" s="20"/>
      <c r="X1197" s="20"/>
      <c r="Y1197" s="20"/>
      <c r="Z1197" s="20"/>
      <c r="AA1197" s="11"/>
      <c r="AB1197" s="20"/>
    </row>
    <row r="1198" spans="1:28" s="3" customFormat="1" ht="11.25">
      <c r="A1198" s="20"/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0"/>
      <c r="S1198" s="20"/>
      <c r="T1198" s="20"/>
      <c r="U1198" s="20"/>
      <c r="V1198" s="20"/>
      <c r="W1198" s="20"/>
      <c r="X1198" s="20"/>
      <c r="Y1198" s="20"/>
      <c r="Z1198" s="20"/>
      <c r="AA1198" s="11"/>
      <c r="AB1198" s="20"/>
    </row>
    <row r="1199" spans="1:28" s="3" customFormat="1" ht="11.25">
      <c r="A1199" s="20"/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0"/>
      <c r="S1199" s="20"/>
      <c r="T1199" s="20"/>
      <c r="U1199" s="20"/>
      <c r="V1199" s="20"/>
      <c r="W1199" s="20"/>
      <c r="X1199" s="20"/>
      <c r="Y1199" s="20"/>
      <c r="Z1199" s="20"/>
      <c r="AA1199" s="11"/>
      <c r="AB1199" s="20"/>
    </row>
    <row r="1200" spans="1:28" s="3" customFormat="1" ht="11.25">
      <c r="A1200" s="20"/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  <c r="S1200" s="20"/>
      <c r="T1200" s="20"/>
      <c r="U1200" s="20"/>
      <c r="V1200" s="20"/>
      <c r="W1200" s="20"/>
      <c r="X1200" s="20"/>
      <c r="Y1200" s="20"/>
      <c r="Z1200" s="20"/>
      <c r="AA1200" s="11"/>
      <c r="AB1200" s="20"/>
    </row>
    <row r="1201" spans="1:28" s="3" customFormat="1" ht="11.25">
      <c r="A1201" s="20"/>
      <c r="B1201" s="20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0"/>
      <c r="S1201" s="20"/>
      <c r="T1201" s="20"/>
      <c r="U1201" s="20"/>
      <c r="V1201" s="20"/>
      <c r="W1201" s="20"/>
      <c r="X1201" s="20"/>
      <c r="Y1201" s="20"/>
      <c r="Z1201" s="20"/>
      <c r="AA1201" s="11"/>
      <c r="AB1201" s="20"/>
    </row>
    <row r="1202" spans="1:28" s="3" customFormat="1" ht="11.25">
      <c r="A1202" s="20"/>
      <c r="B1202" s="20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0"/>
      <c r="S1202" s="20"/>
      <c r="T1202" s="20"/>
      <c r="U1202" s="20"/>
      <c r="V1202" s="20"/>
      <c r="W1202" s="20"/>
      <c r="X1202" s="20"/>
      <c r="Y1202" s="20"/>
      <c r="Z1202" s="20"/>
      <c r="AA1202" s="11"/>
      <c r="AB1202" s="20"/>
    </row>
    <row r="1203" spans="1:28" s="3" customFormat="1" ht="11.25">
      <c r="A1203" s="20"/>
      <c r="B1203" s="20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0"/>
      <c r="S1203" s="20"/>
      <c r="T1203" s="20"/>
      <c r="U1203" s="20"/>
      <c r="V1203" s="20"/>
      <c r="W1203" s="20"/>
      <c r="X1203" s="20"/>
      <c r="Y1203" s="20"/>
      <c r="Z1203" s="20"/>
      <c r="AA1203" s="11"/>
      <c r="AB1203" s="20"/>
    </row>
    <row r="1204" spans="1:28" s="3" customFormat="1" ht="11.25">
      <c r="A1204" s="20"/>
      <c r="B1204" s="20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0"/>
      <c r="S1204" s="20"/>
      <c r="T1204" s="20"/>
      <c r="U1204" s="20"/>
      <c r="V1204" s="20"/>
      <c r="W1204" s="20"/>
      <c r="X1204" s="20"/>
      <c r="Y1204" s="20"/>
      <c r="Z1204" s="20"/>
      <c r="AA1204" s="11"/>
      <c r="AB1204" s="20"/>
    </row>
    <row r="1205" spans="1:28" s="3" customFormat="1" ht="11.25">
      <c r="A1205" s="20"/>
      <c r="B1205" s="20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0"/>
      <c r="S1205" s="20"/>
      <c r="T1205" s="20"/>
      <c r="U1205" s="20"/>
      <c r="V1205" s="20"/>
      <c r="W1205" s="20"/>
      <c r="X1205" s="20"/>
      <c r="Y1205" s="20"/>
      <c r="Z1205" s="20"/>
      <c r="AA1205" s="11"/>
      <c r="AB1205" s="20"/>
    </row>
    <row r="1206" spans="1:28" s="3" customFormat="1" ht="11.25">
      <c r="A1206" s="20"/>
      <c r="B1206" s="20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  <c r="S1206" s="20"/>
      <c r="T1206" s="20"/>
      <c r="U1206" s="20"/>
      <c r="V1206" s="20"/>
      <c r="W1206" s="20"/>
      <c r="X1206" s="20"/>
      <c r="Y1206" s="20"/>
      <c r="Z1206" s="20"/>
      <c r="AA1206" s="11"/>
      <c r="AB1206" s="20"/>
    </row>
    <row r="1207" spans="1:28" s="3" customFormat="1" ht="11.25">
      <c r="A1207" s="20"/>
      <c r="B1207" s="20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0"/>
      <c r="S1207" s="20"/>
      <c r="T1207" s="20"/>
      <c r="U1207" s="20"/>
      <c r="V1207" s="20"/>
      <c r="W1207" s="20"/>
      <c r="X1207" s="20"/>
      <c r="Y1207" s="20"/>
      <c r="Z1207" s="20"/>
      <c r="AA1207" s="11"/>
      <c r="AB1207" s="20"/>
    </row>
    <row r="1208" spans="1:28" s="3" customFormat="1" ht="11.25">
      <c r="A1208" s="20"/>
      <c r="B1208" s="20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0"/>
      <c r="S1208" s="20"/>
      <c r="T1208" s="20"/>
      <c r="U1208" s="20"/>
      <c r="V1208" s="20"/>
      <c r="W1208" s="20"/>
      <c r="X1208" s="20"/>
      <c r="Y1208" s="20"/>
      <c r="Z1208" s="20"/>
      <c r="AA1208" s="11"/>
      <c r="AB1208" s="20"/>
    </row>
    <row r="1209" spans="1:28" s="3" customFormat="1" ht="11.25">
      <c r="A1209" s="20"/>
      <c r="B1209" s="20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0"/>
      <c r="S1209" s="20"/>
      <c r="T1209" s="20"/>
      <c r="U1209" s="20"/>
      <c r="V1209" s="20"/>
      <c r="W1209" s="20"/>
      <c r="X1209" s="20"/>
      <c r="Y1209" s="20"/>
      <c r="Z1209" s="20"/>
      <c r="AA1209" s="11"/>
      <c r="AB1209" s="20"/>
    </row>
    <row r="1210" spans="1:28" s="3" customFormat="1" ht="11.25">
      <c r="A1210" s="20"/>
      <c r="B1210" s="20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  <c r="S1210" s="20"/>
      <c r="T1210" s="20"/>
      <c r="U1210" s="20"/>
      <c r="V1210" s="20"/>
      <c r="W1210" s="20"/>
      <c r="X1210" s="20"/>
      <c r="Y1210" s="20"/>
      <c r="Z1210" s="20"/>
      <c r="AA1210" s="11"/>
      <c r="AB1210" s="20"/>
    </row>
    <row r="1211" spans="1:28" s="3" customFormat="1" ht="11.25">
      <c r="A1211" s="20"/>
      <c r="B1211" s="20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0"/>
      <c r="S1211" s="20"/>
      <c r="T1211" s="20"/>
      <c r="U1211" s="20"/>
      <c r="V1211" s="20"/>
      <c r="W1211" s="20"/>
      <c r="X1211" s="20"/>
      <c r="Y1211" s="20"/>
      <c r="Z1211" s="20"/>
      <c r="AA1211" s="11"/>
      <c r="AB1211" s="20"/>
    </row>
    <row r="1212" spans="1:28" s="3" customFormat="1" ht="11.25">
      <c r="A1212" s="20"/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  <c r="X1212" s="20"/>
      <c r="Y1212" s="20"/>
      <c r="Z1212" s="20"/>
      <c r="AA1212" s="11"/>
      <c r="AB1212" s="20"/>
    </row>
    <row r="1213" spans="1:28" s="3" customFormat="1" ht="11.25">
      <c r="A1213" s="20"/>
      <c r="B1213" s="20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0"/>
      <c r="S1213" s="20"/>
      <c r="T1213" s="20"/>
      <c r="U1213" s="20"/>
      <c r="V1213" s="20"/>
      <c r="W1213" s="20"/>
      <c r="X1213" s="20"/>
      <c r="Y1213" s="20"/>
      <c r="Z1213" s="20"/>
      <c r="AA1213" s="11"/>
      <c r="AB1213" s="20"/>
    </row>
    <row r="1214" spans="1:28" s="3" customFormat="1" ht="11.25">
      <c r="A1214" s="20"/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0"/>
      <c r="S1214" s="20"/>
      <c r="T1214" s="20"/>
      <c r="U1214" s="20"/>
      <c r="V1214" s="20"/>
      <c r="W1214" s="20"/>
      <c r="X1214" s="20"/>
      <c r="Y1214" s="20"/>
      <c r="Z1214" s="20"/>
      <c r="AA1214" s="11"/>
      <c r="AB1214" s="20"/>
    </row>
    <row r="1215" spans="1:28" s="3" customFormat="1" ht="11.25">
      <c r="A1215" s="20"/>
      <c r="B1215" s="20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0"/>
      <c r="S1215" s="20"/>
      <c r="T1215" s="20"/>
      <c r="U1215" s="20"/>
      <c r="V1215" s="20"/>
      <c r="W1215" s="20"/>
      <c r="X1215" s="20"/>
      <c r="Y1215" s="20"/>
      <c r="Z1215" s="20"/>
      <c r="AA1215" s="11"/>
      <c r="AB1215" s="20"/>
    </row>
    <row r="1216" spans="1:28" s="3" customFormat="1" ht="11.25">
      <c r="A1216" s="20"/>
      <c r="B1216" s="20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0"/>
      <c r="T1216" s="20"/>
      <c r="U1216" s="20"/>
      <c r="V1216" s="20"/>
      <c r="W1216" s="20"/>
      <c r="X1216" s="20"/>
      <c r="Y1216" s="20"/>
      <c r="Z1216" s="20"/>
      <c r="AA1216" s="11"/>
      <c r="AB1216" s="20"/>
    </row>
    <row r="1217" spans="1:28" s="3" customFormat="1" ht="11.25">
      <c r="A1217" s="20"/>
      <c r="B1217" s="20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0"/>
      <c r="S1217" s="20"/>
      <c r="T1217" s="20"/>
      <c r="U1217" s="20"/>
      <c r="V1217" s="20"/>
      <c r="W1217" s="20"/>
      <c r="X1217" s="20"/>
      <c r="Y1217" s="20"/>
      <c r="Z1217" s="20"/>
      <c r="AA1217" s="11"/>
      <c r="AB1217" s="20"/>
    </row>
    <row r="1218" spans="1:28" s="3" customFormat="1" ht="11.25">
      <c r="A1218" s="20"/>
      <c r="B1218" s="20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0"/>
      <c r="S1218" s="20"/>
      <c r="T1218" s="20"/>
      <c r="U1218" s="20"/>
      <c r="V1218" s="20"/>
      <c r="W1218" s="20"/>
      <c r="X1218" s="20"/>
      <c r="Y1218" s="20"/>
      <c r="Z1218" s="20"/>
      <c r="AA1218" s="11"/>
      <c r="AB1218" s="20"/>
    </row>
    <row r="1219" spans="1:28" s="3" customFormat="1" ht="11.25">
      <c r="A1219" s="20"/>
      <c r="B1219" s="20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0"/>
      <c r="S1219" s="20"/>
      <c r="T1219" s="20"/>
      <c r="U1219" s="20"/>
      <c r="V1219" s="20"/>
      <c r="W1219" s="20"/>
      <c r="X1219" s="20"/>
      <c r="Y1219" s="20"/>
      <c r="Z1219" s="20"/>
      <c r="AA1219" s="11"/>
      <c r="AB1219" s="20"/>
    </row>
    <row r="1220" spans="1:28" s="3" customFormat="1" ht="11.25">
      <c r="A1220" s="20"/>
      <c r="B1220" s="20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  <c r="S1220" s="20"/>
      <c r="T1220" s="20"/>
      <c r="U1220" s="20"/>
      <c r="V1220" s="20"/>
      <c r="W1220" s="20"/>
      <c r="X1220" s="20"/>
      <c r="Y1220" s="20"/>
      <c r="Z1220" s="20"/>
      <c r="AA1220" s="11"/>
      <c r="AB1220" s="20"/>
    </row>
    <row r="1221" spans="1:28" s="3" customFormat="1" ht="11.25">
      <c r="A1221" s="20"/>
      <c r="B1221" s="20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0"/>
      <c r="S1221" s="20"/>
      <c r="T1221" s="20"/>
      <c r="U1221" s="20"/>
      <c r="V1221" s="20"/>
      <c r="W1221" s="20"/>
      <c r="X1221" s="20"/>
      <c r="Y1221" s="20"/>
      <c r="Z1221" s="20"/>
      <c r="AA1221" s="11"/>
      <c r="AB1221" s="20"/>
    </row>
    <row r="1222" spans="1:28" s="3" customFormat="1" ht="11.25">
      <c r="A1222" s="20"/>
      <c r="B1222" s="20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0"/>
      <c r="S1222" s="20"/>
      <c r="T1222" s="20"/>
      <c r="U1222" s="20"/>
      <c r="V1222" s="20"/>
      <c r="W1222" s="20"/>
      <c r="X1222" s="20"/>
      <c r="Y1222" s="20"/>
      <c r="Z1222" s="20"/>
      <c r="AA1222" s="11"/>
      <c r="AB1222" s="20"/>
    </row>
    <row r="1223" spans="1:28" s="3" customFormat="1" ht="11.25">
      <c r="A1223" s="20"/>
      <c r="B1223" s="20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0"/>
      <c r="S1223" s="20"/>
      <c r="T1223" s="20"/>
      <c r="U1223" s="20"/>
      <c r="V1223" s="20"/>
      <c r="W1223" s="20"/>
      <c r="X1223" s="20"/>
      <c r="Y1223" s="20"/>
      <c r="Z1223" s="20"/>
      <c r="AA1223" s="11"/>
      <c r="AB1223" s="20"/>
    </row>
    <row r="1224" spans="1:28" s="3" customFormat="1" ht="11.25">
      <c r="A1224" s="20"/>
      <c r="B1224" s="20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0"/>
      <c r="S1224" s="20"/>
      <c r="T1224" s="20"/>
      <c r="U1224" s="20"/>
      <c r="V1224" s="20"/>
      <c r="W1224" s="20"/>
      <c r="X1224" s="20"/>
      <c r="Y1224" s="20"/>
      <c r="Z1224" s="20"/>
      <c r="AA1224" s="11"/>
      <c r="AB1224" s="20"/>
    </row>
    <row r="1225" spans="1:28" s="3" customFormat="1" ht="11.25">
      <c r="A1225" s="20"/>
      <c r="B1225" s="20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0"/>
      <c r="S1225" s="20"/>
      <c r="T1225" s="20"/>
      <c r="U1225" s="20"/>
      <c r="V1225" s="20"/>
      <c r="W1225" s="20"/>
      <c r="X1225" s="20"/>
      <c r="Y1225" s="20"/>
      <c r="Z1225" s="20"/>
      <c r="AA1225" s="11"/>
      <c r="AB1225" s="20"/>
    </row>
    <row r="1226" spans="1:28" s="3" customFormat="1" ht="11.25">
      <c r="A1226" s="20"/>
      <c r="B1226" s="20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0"/>
      <c r="S1226" s="20"/>
      <c r="T1226" s="20"/>
      <c r="U1226" s="20"/>
      <c r="V1226" s="20"/>
      <c r="W1226" s="20"/>
      <c r="X1226" s="20"/>
      <c r="Y1226" s="20"/>
      <c r="Z1226" s="20"/>
      <c r="AA1226" s="11"/>
      <c r="AB1226" s="20"/>
    </row>
    <row r="1227" spans="1:28" s="3" customFormat="1" ht="11.25">
      <c r="A1227" s="20"/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0"/>
      <c r="S1227" s="20"/>
      <c r="T1227" s="20"/>
      <c r="U1227" s="20"/>
      <c r="V1227" s="20"/>
      <c r="W1227" s="20"/>
      <c r="X1227" s="20"/>
      <c r="Y1227" s="20"/>
      <c r="Z1227" s="20"/>
      <c r="AA1227" s="11"/>
      <c r="AB1227" s="20"/>
    </row>
    <row r="1228" spans="1:28" s="3" customFormat="1" ht="11.25">
      <c r="A1228" s="20"/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0"/>
      <c r="S1228" s="20"/>
      <c r="T1228" s="20"/>
      <c r="U1228" s="20"/>
      <c r="V1228" s="20"/>
      <c r="W1228" s="20"/>
      <c r="X1228" s="20"/>
      <c r="Y1228" s="20"/>
      <c r="Z1228" s="20"/>
      <c r="AA1228" s="11"/>
      <c r="AB1228" s="20"/>
    </row>
    <row r="1229" spans="1:28" s="3" customFormat="1" ht="11.25">
      <c r="A1229" s="20"/>
      <c r="B1229" s="20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0"/>
      <c r="S1229" s="20"/>
      <c r="T1229" s="20"/>
      <c r="U1229" s="20"/>
      <c r="V1229" s="20"/>
      <c r="W1229" s="20"/>
      <c r="X1229" s="20"/>
      <c r="Y1229" s="20"/>
      <c r="Z1229" s="20"/>
      <c r="AA1229" s="11"/>
      <c r="AB1229" s="20"/>
    </row>
    <row r="1230" spans="1:28" s="3" customFormat="1" ht="11.25">
      <c r="A1230" s="20"/>
      <c r="B1230" s="20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0"/>
      <c r="S1230" s="20"/>
      <c r="T1230" s="20"/>
      <c r="U1230" s="20"/>
      <c r="V1230" s="20"/>
      <c r="W1230" s="20"/>
      <c r="X1230" s="20"/>
      <c r="Y1230" s="20"/>
      <c r="Z1230" s="20"/>
      <c r="AA1230" s="11"/>
      <c r="AB1230" s="20"/>
    </row>
    <row r="1231" spans="1:28" s="3" customFormat="1" ht="11.25">
      <c r="A1231" s="20"/>
      <c r="B1231" s="20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  <c r="R1231" s="20"/>
      <c r="S1231" s="20"/>
      <c r="T1231" s="20"/>
      <c r="U1231" s="20"/>
      <c r="V1231" s="20"/>
      <c r="W1231" s="20"/>
      <c r="X1231" s="20"/>
      <c r="Y1231" s="20"/>
      <c r="Z1231" s="20"/>
      <c r="AA1231" s="11"/>
      <c r="AB1231" s="20"/>
    </row>
    <row r="1232" spans="1:28" s="3" customFormat="1" ht="11.25">
      <c r="A1232" s="20"/>
      <c r="B1232" s="20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0"/>
      <c r="S1232" s="20"/>
      <c r="T1232" s="20"/>
      <c r="U1232" s="20"/>
      <c r="V1232" s="20"/>
      <c r="W1232" s="20"/>
      <c r="X1232" s="20"/>
      <c r="Y1232" s="20"/>
      <c r="Z1232" s="20"/>
      <c r="AA1232" s="11"/>
      <c r="AB1232" s="20"/>
    </row>
    <row r="1233" spans="1:28" s="3" customFormat="1" ht="11.25">
      <c r="A1233" s="20"/>
      <c r="B1233" s="20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0"/>
      <c r="S1233" s="20"/>
      <c r="T1233" s="20"/>
      <c r="U1233" s="20"/>
      <c r="V1233" s="20"/>
      <c r="W1233" s="20"/>
      <c r="X1233" s="20"/>
      <c r="Y1233" s="20"/>
      <c r="Z1233" s="20"/>
      <c r="AA1233" s="11"/>
      <c r="AB1233" s="20"/>
    </row>
    <row r="1234" spans="1:28" s="3" customFormat="1" ht="11.25">
      <c r="A1234" s="20"/>
      <c r="B1234" s="20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0"/>
      <c r="S1234" s="20"/>
      <c r="T1234" s="20"/>
      <c r="U1234" s="20"/>
      <c r="V1234" s="20"/>
      <c r="W1234" s="20"/>
      <c r="X1234" s="20"/>
      <c r="Y1234" s="20"/>
      <c r="Z1234" s="20"/>
      <c r="AA1234" s="11"/>
      <c r="AB1234" s="20"/>
    </row>
    <row r="1235" spans="1:28" s="3" customFormat="1" ht="11.25">
      <c r="A1235" s="20"/>
      <c r="B1235" s="20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  <c r="R1235" s="20"/>
      <c r="S1235" s="20"/>
      <c r="T1235" s="20"/>
      <c r="U1235" s="20"/>
      <c r="V1235" s="20"/>
      <c r="W1235" s="20"/>
      <c r="X1235" s="20"/>
      <c r="Y1235" s="20"/>
      <c r="Z1235" s="20"/>
      <c r="AA1235" s="11"/>
      <c r="AB1235" s="20"/>
    </row>
    <row r="1236" spans="1:28" s="3" customFormat="1" ht="11.25">
      <c r="A1236" s="20"/>
      <c r="B1236" s="20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0"/>
      <c r="S1236" s="20"/>
      <c r="T1236" s="20"/>
      <c r="U1236" s="20"/>
      <c r="V1236" s="20"/>
      <c r="W1236" s="20"/>
      <c r="X1236" s="20"/>
      <c r="Y1236" s="20"/>
      <c r="Z1236" s="20"/>
      <c r="AA1236" s="11"/>
      <c r="AB1236" s="20"/>
    </row>
    <row r="1237" spans="1:28" s="3" customFormat="1" ht="11.25">
      <c r="A1237" s="20"/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0"/>
      <c r="S1237" s="20"/>
      <c r="T1237" s="20"/>
      <c r="U1237" s="20"/>
      <c r="V1237" s="20"/>
      <c r="W1237" s="20"/>
      <c r="X1237" s="20"/>
      <c r="Y1237" s="20"/>
      <c r="Z1237" s="20"/>
      <c r="AA1237" s="11"/>
      <c r="AB1237" s="20"/>
    </row>
    <row r="1238" spans="1:28" s="3" customFormat="1" ht="11.25">
      <c r="A1238" s="20"/>
      <c r="B1238" s="20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0"/>
      <c r="S1238" s="20"/>
      <c r="T1238" s="20"/>
      <c r="U1238" s="20"/>
      <c r="V1238" s="20"/>
      <c r="W1238" s="20"/>
      <c r="X1238" s="20"/>
      <c r="Y1238" s="20"/>
      <c r="Z1238" s="20"/>
      <c r="AA1238" s="11"/>
      <c r="AB1238" s="20"/>
    </row>
    <row r="1239" spans="1:28" s="3" customFormat="1" ht="11.25">
      <c r="A1239" s="20"/>
      <c r="B1239" s="20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0"/>
      <c r="S1239" s="20"/>
      <c r="T1239" s="20"/>
      <c r="U1239" s="20"/>
      <c r="V1239" s="20"/>
      <c r="W1239" s="20"/>
      <c r="X1239" s="20"/>
      <c r="Y1239" s="20"/>
      <c r="Z1239" s="20"/>
      <c r="AA1239" s="11"/>
      <c r="AB1239" s="20"/>
    </row>
    <row r="1240" spans="1:28" s="3" customFormat="1" ht="11.25">
      <c r="A1240" s="20"/>
      <c r="B1240" s="20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0"/>
      <c r="T1240" s="20"/>
      <c r="U1240" s="20"/>
      <c r="V1240" s="20"/>
      <c r="W1240" s="20"/>
      <c r="X1240" s="20"/>
      <c r="Y1240" s="20"/>
      <c r="Z1240" s="20"/>
      <c r="AA1240" s="11"/>
      <c r="AB1240" s="20"/>
    </row>
    <row r="1241" spans="1:28" s="3" customFormat="1" ht="11.25">
      <c r="A1241" s="20"/>
      <c r="B1241" s="20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0"/>
      <c r="S1241" s="20"/>
      <c r="T1241" s="20"/>
      <c r="U1241" s="20"/>
      <c r="V1241" s="20"/>
      <c r="W1241" s="20"/>
      <c r="X1241" s="20"/>
      <c r="Y1241" s="20"/>
      <c r="Z1241" s="20"/>
      <c r="AA1241" s="11"/>
      <c r="AB1241" s="20"/>
    </row>
    <row r="1242" spans="1:28" s="3" customFormat="1" ht="11.25">
      <c r="A1242" s="20"/>
      <c r="B1242" s="20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0"/>
      <c r="S1242" s="20"/>
      <c r="T1242" s="20"/>
      <c r="U1242" s="20"/>
      <c r="V1242" s="20"/>
      <c r="W1242" s="20"/>
      <c r="X1242" s="20"/>
      <c r="Y1242" s="20"/>
      <c r="Z1242" s="20"/>
      <c r="AA1242" s="11"/>
      <c r="AB1242" s="20"/>
    </row>
    <row r="1243" spans="1:28" s="3" customFormat="1" ht="11.25">
      <c r="A1243" s="20"/>
      <c r="B1243" s="20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0"/>
      <c r="S1243" s="20"/>
      <c r="T1243" s="20"/>
      <c r="U1243" s="20"/>
      <c r="V1243" s="20"/>
      <c r="W1243" s="20"/>
      <c r="X1243" s="20"/>
      <c r="Y1243" s="20"/>
      <c r="Z1243" s="20"/>
      <c r="AA1243" s="11"/>
      <c r="AB1243" s="20"/>
    </row>
    <row r="1244" spans="1:28" s="3" customFormat="1" ht="11.25">
      <c r="A1244" s="20"/>
      <c r="B1244" s="20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0"/>
      <c r="S1244" s="20"/>
      <c r="T1244" s="20"/>
      <c r="U1244" s="20"/>
      <c r="V1244" s="20"/>
      <c r="W1244" s="20"/>
      <c r="X1244" s="20"/>
      <c r="Y1244" s="20"/>
      <c r="Z1244" s="20"/>
      <c r="AA1244" s="11"/>
      <c r="AB1244" s="20"/>
    </row>
    <row r="1245" spans="1:28" s="3" customFormat="1" ht="11.25">
      <c r="A1245" s="20"/>
      <c r="B1245" s="20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0"/>
      <c r="S1245" s="20"/>
      <c r="T1245" s="20"/>
      <c r="U1245" s="20"/>
      <c r="V1245" s="20"/>
      <c r="W1245" s="20"/>
      <c r="X1245" s="20"/>
      <c r="Y1245" s="20"/>
      <c r="Z1245" s="20"/>
      <c r="AA1245" s="11"/>
      <c r="AB1245" s="20"/>
    </row>
    <row r="1246" spans="1:28" s="3" customFormat="1" ht="11.25">
      <c r="A1246" s="20"/>
      <c r="B1246" s="20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0"/>
      <c r="S1246" s="20"/>
      <c r="T1246" s="20"/>
      <c r="U1246" s="20"/>
      <c r="V1246" s="20"/>
      <c r="W1246" s="20"/>
      <c r="X1246" s="20"/>
      <c r="Y1246" s="20"/>
      <c r="Z1246" s="20"/>
      <c r="AA1246" s="11"/>
      <c r="AB1246" s="20"/>
    </row>
    <row r="1247" spans="1:28" s="3" customFormat="1" ht="11.25">
      <c r="A1247" s="20"/>
      <c r="B1247" s="20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0"/>
      <c r="S1247" s="20"/>
      <c r="T1247" s="20"/>
      <c r="U1247" s="20"/>
      <c r="V1247" s="20"/>
      <c r="W1247" s="20"/>
      <c r="X1247" s="20"/>
      <c r="Y1247" s="20"/>
      <c r="Z1247" s="20"/>
      <c r="AA1247" s="11"/>
      <c r="AB1247" s="20"/>
    </row>
    <row r="1248" spans="1:28" s="3" customFormat="1" ht="11.25">
      <c r="A1248" s="20"/>
      <c r="B1248" s="20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0"/>
      <c r="S1248" s="20"/>
      <c r="T1248" s="20"/>
      <c r="U1248" s="20"/>
      <c r="V1248" s="20"/>
      <c r="W1248" s="20"/>
      <c r="X1248" s="20"/>
      <c r="Y1248" s="20"/>
      <c r="Z1248" s="20"/>
      <c r="AA1248" s="11"/>
      <c r="AB1248" s="20"/>
    </row>
    <row r="1249" spans="1:28" s="3" customFormat="1" ht="11.25">
      <c r="A1249" s="20"/>
      <c r="B1249" s="20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0"/>
      <c r="S1249" s="20"/>
      <c r="T1249" s="20"/>
      <c r="U1249" s="20"/>
      <c r="V1249" s="20"/>
      <c r="W1249" s="20"/>
      <c r="X1249" s="20"/>
      <c r="Y1249" s="20"/>
      <c r="Z1249" s="20"/>
      <c r="AA1249" s="11"/>
      <c r="AB1249" s="20"/>
    </row>
    <row r="1250" spans="1:28" s="3" customFormat="1" ht="11.25">
      <c r="A1250" s="20"/>
      <c r="B1250" s="20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0"/>
      <c r="S1250" s="20"/>
      <c r="T1250" s="20"/>
      <c r="U1250" s="20"/>
      <c r="V1250" s="20"/>
      <c r="W1250" s="20"/>
      <c r="X1250" s="20"/>
      <c r="Y1250" s="20"/>
      <c r="Z1250" s="20"/>
      <c r="AA1250" s="11"/>
      <c r="AB1250" s="20"/>
    </row>
    <row r="1251" spans="1:28" s="3" customFormat="1" ht="11.25">
      <c r="A1251" s="20"/>
      <c r="B1251" s="20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0"/>
      <c r="S1251" s="20"/>
      <c r="T1251" s="20"/>
      <c r="U1251" s="20"/>
      <c r="V1251" s="20"/>
      <c r="W1251" s="20"/>
      <c r="X1251" s="20"/>
      <c r="Y1251" s="20"/>
      <c r="Z1251" s="20"/>
      <c r="AA1251" s="11"/>
      <c r="AB1251" s="20"/>
    </row>
    <row r="1252" spans="1:28" s="3" customFormat="1" ht="11.25">
      <c r="A1252" s="20"/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  <c r="S1252" s="20"/>
      <c r="T1252" s="20"/>
      <c r="U1252" s="20"/>
      <c r="V1252" s="20"/>
      <c r="W1252" s="20"/>
      <c r="X1252" s="20"/>
      <c r="Y1252" s="20"/>
      <c r="Z1252" s="20"/>
      <c r="AA1252" s="11"/>
      <c r="AB1252" s="20"/>
    </row>
    <row r="1253" spans="1:28" s="3" customFormat="1" ht="11.25">
      <c r="A1253" s="20"/>
      <c r="B1253" s="20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0"/>
      <c r="S1253" s="20"/>
      <c r="T1253" s="20"/>
      <c r="U1253" s="20"/>
      <c r="V1253" s="20"/>
      <c r="W1253" s="20"/>
      <c r="X1253" s="20"/>
      <c r="Y1253" s="20"/>
      <c r="Z1253" s="20"/>
      <c r="AA1253" s="11"/>
      <c r="AB1253" s="20"/>
    </row>
    <row r="1254" spans="1:28" s="3" customFormat="1" ht="11.25">
      <c r="A1254" s="20"/>
      <c r="B1254" s="20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0"/>
      <c r="S1254" s="20"/>
      <c r="T1254" s="20"/>
      <c r="U1254" s="20"/>
      <c r="V1254" s="20"/>
      <c r="W1254" s="20"/>
      <c r="X1254" s="20"/>
      <c r="Y1254" s="20"/>
      <c r="Z1254" s="20"/>
      <c r="AA1254" s="11"/>
      <c r="AB1254" s="20"/>
    </row>
    <row r="1255" spans="1:28" s="3" customFormat="1" ht="11.25">
      <c r="A1255" s="20"/>
      <c r="B1255" s="20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0"/>
      <c r="S1255" s="20"/>
      <c r="T1255" s="20"/>
      <c r="U1255" s="20"/>
      <c r="V1255" s="20"/>
      <c r="W1255" s="20"/>
      <c r="X1255" s="20"/>
      <c r="Y1255" s="20"/>
      <c r="Z1255" s="20"/>
      <c r="AA1255" s="11"/>
      <c r="AB1255" s="20"/>
    </row>
    <row r="1256" spans="1:28" s="3" customFormat="1" ht="11.25">
      <c r="A1256" s="20"/>
      <c r="B1256" s="20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0"/>
      <c r="S1256" s="20"/>
      <c r="T1256" s="20"/>
      <c r="U1256" s="20"/>
      <c r="V1256" s="20"/>
      <c r="W1256" s="20"/>
      <c r="X1256" s="20"/>
      <c r="Y1256" s="20"/>
      <c r="Z1256" s="20"/>
      <c r="AA1256" s="11"/>
      <c r="AB1256" s="20"/>
    </row>
    <row r="1257" spans="1:28" s="3" customFormat="1" ht="11.25">
      <c r="A1257" s="20"/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0"/>
      <c r="S1257" s="20"/>
      <c r="T1257" s="20"/>
      <c r="U1257" s="20"/>
      <c r="V1257" s="20"/>
      <c r="W1257" s="20"/>
      <c r="X1257" s="20"/>
      <c r="Y1257" s="20"/>
      <c r="Z1257" s="20"/>
      <c r="AA1257" s="11"/>
      <c r="AB1257" s="20"/>
    </row>
    <row r="1258" spans="1:28" s="3" customFormat="1" ht="11.25">
      <c r="A1258" s="20"/>
      <c r="B1258" s="20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0"/>
      <c r="S1258" s="20"/>
      <c r="T1258" s="20"/>
      <c r="U1258" s="20"/>
      <c r="V1258" s="20"/>
      <c r="W1258" s="20"/>
      <c r="X1258" s="20"/>
      <c r="Y1258" s="20"/>
      <c r="Z1258" s="20"/>
      <c r="AA1258" s="11"/>
      <c r="AB1258" s="20"/>
    </row>
    <row r="1259" spans="1:28" s="3" customFormat="1" ht="11.25">
      <c r="A1259" s="20"/>
      <c r="B1259" s="20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  <c r="R1259" s="20"/>
      <c r="S1259" s="20"/>
      <c r="T1259" s="20"/>
      <c r="U1259" s="20"/>
      <c r="V1259" s="20"/>
      <c r="W1259" s="20"/>
      <c r="X1259" s="20"/>
      <c r="Y1259" s="20"/>
      <c r="Z1259" s="20"/>
      <c r="AA1259" s="11"/>
      <c r="AB1259" s="20"/>
    </row>
    <row r="1260" spans="1:28" s="3" customFormat="1" ht="11.25">
      <c r="A1260" s="20"/>
      <c r="B1260" s="20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0"/>
      <c r="S1260" s="20"/>
      <c r="T1260" s="20"/>
      <c r="U1260" s="20"/>
      <c r="V1260" s="20"/>
      <c r="W1260" s="20"/>
      <c r="X1260" s="20"/>
      <c r="Y1260" s="20"/>
      <c r="Z1260" s="20"/>
      <c r="AA1260" s="11"/>
      <c r="AB1260" s="20"/>
    </row>
    <row r="1261" spans="1:28" s="3" customFormat="1" ht="11.25">
      <c r="A1261" s="20"/>
      <c r="B1261" s="20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0"/>
      <c r="S1261" s="20"/>
      <c r="T1261" s="20"/>
      <c r="U1261" s="20"/>
      <c r="V1261" s="20"/>
      <c r="W1261" s="20"/>
      <c r="X1261" s="20"/>
      <c r="Y1261" s="20"/>
      <c r="Z1261" s="20"/>
      <c r="AA1261" s="11"/>
      <c r="AB1261" s="20"/>
    </row>
    <row r="1262" spans="1:28" s="3" customFormat="1" ht="11.25">
      <c r="A1262" s="20"/>
      <c r="B1262" s="20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0"/>
      <c r="S1262" s="20"/>
      <c r="T1262" s="20"/>
      <c r="U1262" s="20"/>
      <c r="V1262" s="20"/>
      <c r="W1262" s="20"/>
      <c r="X1262" s="20"/>
      <c r="Y1262" s="20"/>
      <c r="Z1262" s="20"/>
      <c r="AA1262" s="11"/>
      <c r="AB1262" s="20"/>
    </row>
    <row r="1263" spans="1:28" s="3" customFormat="1" ht="11.25">
      <c r="A1263" s="20"/>
      <c r="B1263" s="20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0"/>
      <c r="S1263" s="20"/>
      <c r="T1263" s="20"/>
      <c r="U1263" s="20"/>
      <c r="V1263" s="20"/>
      <c r="W1263" s="20"/>
      <c r="X1263" s="20"/>
      <c r="Y1263" s="20"/>
      <c r="Z1263" s="20"/>
      <c r="AA1263" s="11"/>
      <c r="AB1263" s="20"/>
    </row>
    <row r="1264" spans="1:28" s="3" customFormat="1" ht="11.25">
      <c r="A1264" s="20"/>
      <c r="B1264" s="20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0"/>
      <c r="T1264" s="20"/>
      <c r="U1264" s="20"/>
      <c r="V1264" s="20"/>
      <c r="W1264" s="20"/>
      <c r="X1264" s="20"/>
      <c r="Y1264" s="20"/>
      <c r="Z1264" s="20"/>
      <c r="AA1264" s="11"/>
      <c r="AB1264" s="20"/>
    </row>
    <row r="1265" spans="1:28" s="3" customFormat="1" ht="11.25">
      <c r="A1265" s="20"/>
      <c r="B1265" s="20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0"/>
      <c r="S1265" s="20"/>
      <c r="T1265" s="20"/>
      <c r="U1265" s="20"/>
      <c r="V1265" s="20"/>
      <c r="W1265" s="20"/>
      <c r="X1265" s="20"/>
      <c r="Y1265" s="20"/>
      <c r="Z1265" s="20"/>
      <c r="AA1265" s="11"/>
      <c r="AB1265" s="20"/>
    </row>
    <row r="1266" spans="1:28" s="3" customFormat="1" ht="11.25">
      <c r="A1266" s="20"/>
      <c r="B1266" s="20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  <c r="R1266" s="20"/>
      <c r="S1266" s="20"/>
      <c r="T1266" s="20"/>
      <c r="U1266" s="20"/>
      <c r="V1266" s="20"/>
      <c r="W1266" s="20"/>
      <c r="X1266" s="20"/>
      <c r="Y1266" s="20"/>
      <c r="Z1266" s="20"/>
      <c r="AA1266" s="11"/>
      <c r="AB1266" s="20"/>
    </row>
    <row r="1267" spans="1:28" s="3" customFormat="1" ht="11.25">
      <c r="A1267" s="20"/>
      <c r="B1267" s="20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  <c r="R1267" s="20"/>
      <c r="S1267" s="20"/>
      <c r="T1267" s="20"/>
      <c r="U1267" s="20"/>
      <c r="V1267" s="20"/>
      <c r="W1267" s="20"/>
      <c r="X1267" s="20"/>
      <c r="Y1267" s="20"/>
      <c r="Z1267" s="20"/>
      <c r="AA1267" s="11"/>
      <c r="AB1267" s="20"/>
    </row>
    <row r="1268" spans="1:28" s="3" customFormat="1" ht="11.25">
      <c r="A1268" s="20"/>
      <c r="B1268" s="20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0"/>
      <c r="S1268" s="20"/>
      <c r="T1268" s="20"/>
      <c r="U1268" s="20"/>
      <c r="V1268" s="20"/>
      <c r="W1268" s="20"/>
      <c r="X1268" s="20"/>
      <c r="Y1268" s="20"/>
      <c r="Z1268" s="20"/>
      <c r="AA1268" s="11"/>
      <c r="AB1268" s="20"/>
    </row>
    <row r="1269" spans="1:28" s="3" customFormat="1" ht="11.25">
      <c r="A1269" s="20"/>
      <c r="B1269" s="20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  <c r="P1269" s="20"/>
      <c r="Q1269" s="20"/>
      <c r="R1269" s="20"/>
      <c r="S1269" s="20"/>
      <c r="T1269" s="20"/>
      <c r="U1269" s="20"/>
      <c r="V1269" s="20"/>
      <c r="W1269" s="20"/>
      <c r="X1269" s="20"/>
      <c r="Y1269" s="20"/>
      <c r="Z1269" s="20"/>
      <c r="AA1269" s="11"/>
      <c r="AB1269" s="20"/>
    </row>
    <row r="1270" spans="1:28" s="3" customFormat="1" ht="11.25">
      <c r="A1270" s="20"/>
      <c r="B1270" s="20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0"/>
      <c r="S1270" s="20"/>
      <c r="T1270" s="20"/>
      <c r="U1270" s="20"/>
      <c r="V1270" s="20"/>
      <c r="W1270" s="20"/>
      <c r="X1270" s="20"/>
      <c r="Y1270" s="20"/>
      <c r="Z1270" s="20"/>
      <c r="AA1270" s="11"/>
      <c r="AB1270" s="20"/>
    </row>
    <row r="1271" spans="1:28" s="3" customFormat="1" ht="11.25">
      <c r="A1271" s="20"/>
      <c r="B1271" s="20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  <c r="R1271" s="20"/>
      <c r="S1271" s="20"/>
      <c r="T1271" s="20"/>
      <c r="U1271" s="20"/>
      <c r="V1271" s="20"/>
      <c r="W1271" s="20"/>
      <c r="X1271" s="20"/>
      <c r="Y1271" s="20"/>
      <c r="Z1271" s="20"/>
      <c r="AA1271" s="11"/>
      <c r="AB1271" s="20"/>
    </row>
    <row r="1272" spans="1:28" s="3" customFormat="1" ht="11.25">
      <c r="A1272" s="20"/>
      <c r="B1272" s="20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  <c r="R1272" s="20"/>
      <c r="S1272" s="20"/>
      <c r="T1272" s="20"/>
      <c r="U1272" s="20"/>
      <c r="V1272" s="20"/>
      <c r="W1272" s="20"/>
      <c r="X1272" s="20"/>
      <c r="Y1272" s="20"/>
      <c r="Z1272" s="20"/>
      <c r="AA1272" s="11"/>
      <c r="AB1272" s="20"/>
    </row>
    <row r="1273" spans="1:28" s="3" customFormat="1" ht="11.25">
      <c r="A1273" s="20"/>
      <c r="B1273" s="20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0"/>
      <c r="S1273" s="20"/>
      <c r="T1273" s="20"/>
      <c r="U1273" s="20"/>
      <c r="V1273" s="20"/>
      <c r="W1273" s="20"/>
      <c r="X1273" s="20"/>
      <c r="Y1273" s="20"/>
      <c r="Z1273" s="20"/>
      <c r="AA1273" s="11"/>
      <c r="AB1273" s="20"/>
    </row>
    <row r="1274" spans="1:28" s="3" customFormat="1" ht="11.25">
      <c r="A1274" s="20"/>
      <c r="B1274" s="20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0"/>
      <c r="S1274" s="20"/>
      <c r="T1274" s="20"/>
      <c r="U1274" s="20"/>
      <c r="V1274" s="20"/>
      <c r="W1274" s="20"/>
      <c r="X1274" s="20"/>
      <c r="Y1274" s="20"/>
      <c r="Z1274" s="20"/>
      <c r="AA1274" s="11"/>
      <c r="AB1274" s="20"/>
    </row>
    <row r="1275" spans="1:28" s="3" customFormat="1" ht="11.25">
      <c r="A1275" s="20"/>
      <c r="B1275" s="20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  <c r="R1275" s="20"/>
      <c r="S1275" s="20"/>
      <c r="T1275" s="20"/>
      <c r="U1275" s="20"/>
      <c r="V1275" s="20"/>
      <c r="W1275" s="20"/>
      <c r="X1275" s="20"/>
      <c r="Y1275" s="20"/>
      <c r="Z1275" s="20"/>
      <c r="AA1275" s="11"/>
      <c r="AB1275" s="20"/>
    </row>
    <row r="1276" spans="1:28" s="3" customFormat="1" ht="11.25">
      <c r="A1276" s="20"/>
      <c r="B1276" s="20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  <c r="R1276" s="20"/>
      <c r="S1276" s="20"/>
      <c r="T1276" s="20"/>
      <c r="U1276" s="20"/>
      <c r="V1276" s="20"/>
      <c r="W1276" s="20"/>
      <c r="X1276" s="20"/>
      <c r="Y1276" s="20"/>
      <c r="Z1276" s="20"/>
      <c r="AA1276" s="11"/>
      <c r="AB1276" s="20"/>
    </row>
    <row r="1277" spans="1:28" s="3" customFormat="1" ht="11.25">
      <c r="A1277" s="20"/>
      <c r="B1277" s="20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0"/>
      <c r="S1277" s="20"/>
      <c r="T1277" s="20"/>
      <c r="U1277" s="20"/>
      <c r="V1277" s="20"/>
      <c r="W1277" s="20"/>
      <c r="X1277" s="20"/>
      <c r="Y1277" s="20"/>
      <c r="Z1277" s="20"/>
      <c r="AA1277" s="11"/>
      <c r="AB1277" s="20"/>
    </row>
    <row r="1278" spans="1:28" s="3" customFormat="1" ht="11.25">
      <c r="A1278" s="20"/>
      <c r="B1278" s="20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0"/>
      <c r="S1278" s="20"/>
      <c r="T1278" s="20"/>
      <c r="U1278" s="20"/>
      <c r="V1278" s="20"/>
      <c r="W1278" s="20"/>
      <c r="X1278" s="20"/>
      <c r="Y1278" s="20"/>
      <c r="Z1278" s="20"/>
      <c r="AA1278" s="11"/>
      <c r="AB1278" s="20"/>
    </row>
    <row r="1279" spans="1:28" s="3" customFormat="1" ht="11.25">
      <c r="A1279" s="20"/>
      <c r="B1279" s="20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  <c r="R1279" s="20"/>
      <c r="S1279" s="20"/>
      <c r="T1279" s="20"/>
      <c r="U1279" s="20"/>
      <c r="V1279" s="20"/>
      <c r="W1279" s="20"/>
      <c r="X1279" s="20"/>
      <c r="Y1279" s="20"/>
      <c r="Z1279" s="20"/>
      <c r="AA1279" s="11"/>
      <c r="AB1279" s="20"/>
    </row>
    <row r="1280" spans="1:28" s="3" customFormat="1" ht="11.25">
      <c r="A1280" s="20"/>
      <c r="B1280" s="20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0"/>
      <c r="S1280" s="20"/>
      <c r="T1280" s="20"/>
      <c r="U1280" s="20"/>
      <c r="V1280" s="20"/>
      <c r="W1280" s="20"/>
      <c r="X1280" s="20"/>
      <c r="Y1280" s="20"/>
      <c r="Z1280" s="20"/>
      <c r="AA1280" s="11"/>
      <c r="AB1280" s="20"/>
    </row>
    <row r="1281" spans="1:28" s="3" customFormat="1" ht="11.25">
      <c r="A1281" s="20"/>
      <c r="B1281" s="20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0"/>
      <c r="S1281" s="20"/>
      <c r="T1281" s="20"/>
      <c r="U1281" s="20"/>
      <c r="V1281" s="20"/>
      <c r="W1281" s="20"/>
      <c r="X1281" s="20"/>
      <c r="Y1281" s="20"/>
      <c r="Z1281" s="20"/>
      <c r="AA1281" s="11"/>
      <c r="AB1281" s="20"/>
    </row>
    <row r="1282" spans="1:28" s="3" customFormat="1" ht="11.25">
      <c r="A1282" s="20"/>
      <c r="B1282" s="20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0"/>
      <c r="S1282" s="20"/>
      <c r="T1282" s="20"/>
      <c r="U1282" s="20"/>
      <c r="V1282" s="20"/>
      <c r="W1282" s="20"/>
      <c r="X1282" s="20"/>
      <c r="Y1282" s="20"/>
      <c r="Z1282" s="20"/>
      <c r="AA1282" s="11"/>
      <c r="AB1282" s="20"/>
    </row>
    <row r="1283" spans="1:28" s="3" customFormat="1" ht="11.25">
      <c r="A1283" s="20"/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  <c r="X1283" s="20"/>
      <c r="Y1283" s="20"/>
      <c r="Z1283" s="20"/>
      <c r="AA1283" s="11"/>
      <c r="AB1283" s="20"/>
    </row>
    <row r="1284" spans="1:28" s="3" customFormat="1" ht="11.25">
      <c r="A1284" s="20"/>
      <c r="B1284" s="20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0"/>
      <c r="S1284" s="20"/>
      <c r="T1284" s="20"/>
      <c r="U1284" s="20"/>
      <c r="V1284" s="20"/>
      <c r="W1284" s="20"/>
      <c r="X1284" s="20"/>
      <c r="Y1284" s="20"/>
      <c r="Z1284" s="20"/>
      <c r="AA1284" s="11"/>
      <c r="AB1284" s="20"/>
    </row>
    <row r="1285" spans="1:28" s="3" customFormat="1" ht="11.25">
      <c r="A1285" s="20"/>
      <c r="B1285" s="20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0"/>
      <c r="S1285" s="20"/>
      <c r="T1285" s="20"/>
      <c r="U1285" s="20"/>
      <c r="V1285" s="20"/>
      <c r="W1285" s="20"/>
      <c r="X1285" s="20"/>
      <c r="Y1285" s="20"/>
      <c r="Z1285" s="20"/>
      <c r="AA1285" s="11"/>
      <c r="AB1285" s="20"/>
    </row>
    <row r="1286" spans="1:28" s="3" customFormat="1" ht="11.25">
      <c r="A1286" s="20"/>
      <c r="B1286" s="20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0"/>
      <c r="S1286" s="20"/>
      <c r="T1286" s="20"/>
      <c r="U1286" s="20"/>
      <c r="V1286" s="20"/>
      <c r="W1286" s="20"/>
      <c r="X1286" s="20"/>
      <c r="Y1286" s="20"/>
      <c r="Z1286" s="20"/>
      <c r="AA1286" s="11"/>
      <c r="AB1286" s="20"/>
    </row>
    <row r="1287" spans="1:28" s="3" customFormat="1" ht="11.25">
      <c r="A1287" s="20"/>
      <c r="B1287" s="20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0"/>
      <c r="S1287" s="20"/>
      <c r="T1287" s="20"/>
      <c r="U1287" s="20"/>
      <c r="V1287" s="20"/>
      <c r="W1287" s="20"/>
      <c r="X1287" s="20"/>
      <c r="Y1287" s="20"/>
      <c r="Z1287" s="20"/>
      <c r="AA1287" s="11"/>
      <c r="AB1287" s="20"/>
    </row>
    <row r="1288" spans="1:28" s="3" customFormat="1" ht="11.25">
      <c r="A1288" s="20"/>
      <c r="B1288" s="20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0"/>
      <c r="S1288" s="20"/>
      <c r="T1288" s="20"/>
      <c r="U1288" s="20"/>
      <c r="V1288" s="20"/>
      <c r="W1288" s="20"/>
      <c r="X1288" s="20"/>
      <c r="Y1288" s="20"/>
      <c r="Z1288" s="20"/>
      <c r="AA1288" s="11"/>
      <c r="AB1288" s="20"/>
    </row>
    <row r="1289" spans="1:28" s="3" customFormat="1" ht="11.25">
      <c r="A1289" s="20"/>
      <c r="B1289" s="20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0"/>
      <c r="S1289" s="20"/>
      <c r="T1289" s="20"/>
      <c r="U1289" s="20"/>
      <c r="V1289" s="20"/>
      <c r="W1289" s="20"/>
      <c r="X1289" s="20"/>
      <c r="Y1289" s="20"/>
      <c r="Z1289" s="20"/>
      <c r="AA1289" s="11"/>
      <c r="AB1289" s="20"/>
    </row>
    <row r="1290" spans="1:28" s="3" customFormat="1" ht="11.25">
      <c r="A1290" s="20"/>
      <c r="B1290" s="20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0"/>
      <c r="S1290" s="20"/>
      <c r="T1290" s="20"/>
      <c r="U1290" s="20"/>
      <c r="V1290" s="20"/>
      <c r="W1290" s="20"/>
      <c r="X1290" s="20"/>
      <c r="Y1290" s="20"/>
      <c r="Z1290" s="20"/>
      <c r="AA1290" s="11"/>
      <c r="AB1290" s="20"/>
    </row>
    <row r="1291" spans="1:28" s="3" customFormat="1" ht="11.25">
      <c r="A1291" s="20"/>
      <c r="B1291" s="20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0"/>
      <c r="S1291" s="20"/>
      <c r="T1291" s="20"/>
      <c r="U1291" s="20"/>
      <c r="V1291" s="20"/>
      <c r="W1291" s="20"/>
      <c r="X1291" s="20"/>
      <c r="Y1291" s="20"/>
      <c r="Z1291" s="20"/>
      <c r="AA1291" s="11"/>
      <c r="AB1291" s="20"/>
    </row>
    <row r="1292" spans="1:28" s="3" customFormat="1" ht="11.25">
      <c r="A1292" s="20"/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0"/>
      <c r="S1292" s="20"/>
      <c r="T1292" s="20"/>
      <c r="U1292" s="20"/>
      <c r="V1292" s="20"/>
      <c r="W1292" s="20"/>
      <c r="X1292" s="20"/>
      <c r="Y1292" s="20"/>
      <c r="Z1292" s="20"/>
      <c r="AA1292" s="11"/>
      <c r="AB1292" s="20"/>
    </row>
    <row r="1293" spans="1:28" s="3" customFormat="1" ht="11.25">
      <c r="A1293" s="20"/>
      <c r="B1293" s="20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  <c r="R1293" s="20"/>
      <c r="S1293" s="20"/>
      <c r="T1293" s="20"/>
      <c r="U1293" s="20"/>
      <c r="V1293" s="20"/>
      <c r="W1293" s="20"/>
      <c r="X1293" s="20"/>
      <c r="Y1293" s="20"/>
      <c r="Z1293" s="20"/>
      <c r="AA1293" s="11"/>
      <c r="AB1293" s="20"/>
    </row>
    <row r="1294" spans="1:28" s="3" customFormat="1" ht="11.25">
      <c r="A1294" s="20"/>
      <c r="B1294" s="20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  <c r="R1294" s="20"/>
      <c r="S1294" s="20"/>
      <c r="T1294" s="20"/>
      <c r="U1294" s="20"/>
      <c r="V1294" s="20"/>
      <c r="W1294" s="20"/>
      <c r="X1294" s="20"/>
      <c r="Y1294" s="20"/>
      <c r="Z1294" s="20"/>
      <c r="AA1294" s="11"/>
      <c r="AB1294" s="20"/>
    </row>
    <row r="1295" spans="1:28" s="3" customFormat="1" ht="11.25">
      <c r="A1295" s="20"/>
      <c r="B1295" s="20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0"/>
      <c r="S1295" s="20"/>
      <c r="T1295" s="20"/>
      <c r="U1295" s="20"/>
      <c r="V1295" s="20"/>
      <c r="W1295" s="20"/>
      <c r="X1295" s="20"/>
      <c r="Y1295" s="20"/>
      <c r="Z1295" s="20"/>
      <c r="AA1295" s="11"/>
      <c r="AB1295" s="20"/>
    </row>
    <row r="1296" spans="1:28" s="3" customFormat="1" ht="11.25">
      <c r="A1296" s="20"/>
      <c r="B1296" s="20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0"/>
      <c r="S1296" s="20"/>
      <c r="T1296" s="20"/>
      <c r="U1296" s="20"/>
      <c r="V1296" s="20"/>
      <c r="W1296" s="20"/>
      <c r="X1296" s="20"/>
      <c r="Y1296" s="20"/>
      <c r="Z1296" s="20"/>
      <c r="AA1296" s="11"/>
      <c r="AB1296" s="20"/>
    </row>
    <row r="1297" spans="1:28" s="3" customFormat="1" ht="11.25">
      <c r="A1297" s="20"/>
      <c r="B1297" s="20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  <c r="R1297" s="20"/>
      <c r="S1297" s="20"/>
      <c r="T1297" s="20"/>
      <c r="U1297" s="20"/>
      <c r="V1297" s="20"/>
      <c r="W1297" s="20"/>
      <c r="X1297" s="20"/>
      <c r="Y1297" s="20"/>
      <c r="Z1297" s="20"/>
      <c r="AA1297" s="11"/>
      <c r="AB1297" s="20"/>
    </row>
    <row r="1298" spans="1:28" s="3" customFormat="1" ht="11.25">
      <c r="A1298" s="20"/>
      <c r="B1298" s="20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0"/>
      <c r="S1298" s="20"/>
      <c r="T1298" s="20"/>
      <c r="U1298" s="20"/>
      <c r="V1298" s="20"/>
      <c r="W1298" s="20"/>
      <c r="X1298" s="20"/>
      <c r="Y1298" s="20"/>
      <c r="Z1298" s="20"/>
      <c r="AA1298" s="11"/>
      <c r="AB1298" s="20"/>
    </row>
    <row r="1299" spans="1:28" s="3" customFormat="1" ht="11.25">
      <c r="A1299" s="20"/>
      <c r="B1299" s="20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  <c r="R1299" s="20"/>
      <c r="S1299" s="20"/>
      <c r="T1299" s="20"/>
      <c r="U1299" s="20"/>
      <c r="V1299" s="20"/>
      <c r="W1299" s="20"/>
      <c r="X1299" s="20"/>
      <c r="Y1299" s="20"/>
      <c r="Z1299" s="20"/>
      <c r="AA1299" s="11"/>
      <c r="AB1299" s="20"/>
    </row>
    <row r="1300" spans="1:28" s="3" customFormat="1" ht="11.25">
      <c r="A1300" s="20"/>
      <c r="B1300" s="20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0"/>
      <c r="S1300" s="20"/>
      <c r="T1300" s="20"/>
      <c r="U1300" s="20"/>
      <c r="V1300" s="20"/>
      <c r="W1300" s="20"/>
      <c r="X1300" s="20"/>
      <c r="Y1300" s="20"/>
      <c r="Z1300" s="20"/>
      <c r="AA1300" s="11"/>
      <c r="AB1300" s="20"/>
    </row>
    <row r="1301" spans="1:28" s="3" customFormat="1" ht="11.25">
      <c r="A1301" s="20"/>
      <c r="B1301" s="20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0"/>
      <c r="S1301" s="20"/>
      <c r="T1301" s="20"/>
      <c r="U1301" s="20"/>
      <c r="V1301" s="20"/>
      <c r="W1301" s="20"/>
      <c r="X1301" s="20"/>
      <c r="Y1301" s="20"/>
      <c r="Z1301" s="20"/>
      <c r="AA1301" s="11"/>
      <c r="AB1301" s="20"/>
    </row>
    <row r="1302" spans="1:28" s="3" customFormat="1" ht="11.25">
      <c r="A1302" s="20"/>
      <c r="B1302" s="20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0"/>
      <c r="S1302" s="20"/>
      <c r="T1302" s="20"/>
      <c r="U1302" s="20"/>
      <c r="V1302" s="20"/>
      <c r="W1302" s="20"/>
      <c r="X1302" s="20"/>
      <c r="Y1302" s="20"/>
      <c r="Z1302" s="20"/>
      <c r="AA1302" s="11"/>
      <c r="AB1302" s="20"/>
    </row>
    <row r="1303" spans="1:28" s="3" customFormat="1" ht="11.25">
      <c r="A1303" s="20"/>
      <c r="B1303" s="20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  <c r="R1303" s="20"/>
      <c r="S1303" s="20"/>
      <c r="T1303" s="20"/>
      <c r="U1303" s="20"/>
      <c r="V1303" s="20"/>
      <c r="W1303" s="20"/>
      <c r="X1303" s="20"/>
      <c r="Y1303" s="20"/>
      <c r="Z1303" s="20"/>
      <c r="AA1303" s="11"/>
      <c r="AB1303" s="20"/>
    </row>
    <row r="1304" spans="1:28" s="3" customFormat="1" ht="11.25">
      <c r="A1304" s="20"/>
      <c r="B1304" s="20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  <c r="R1304" s="20"/>
      <c r="S1304" s="20"/>
      <c r="T1304" s="20"/>
      <c r="U1304" s="20"/>
      <c r="V1304" s="20"/>
      <c r="W1304" s="20"/>
      <c r="X1304" s="20"/>
      <c r="Y1304" s="20"/>
      <c r="Z1304" s="20"/>
      <c r="AA1304" s="11"/>
      <c r="AB1304" s="20"/>
    </row>
    <row r="1305" spans="1:28" s="3" customFormat="1" ht="11.25">
      <c r="A1305" s="20"/>
      <c r="B1305" s="20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0"/>
      <c r="S1305" s="20"/>
      <c r="T1305" s="20"/>
      <c r="U1305" s="20"/>
      <c r="V1305" s="20"/>
      <c r="W1305" s="20"/>
      <c r="X1305" s="20"/>
      <c r="Y1305" s="20"/>
      <c r="Z1305" s="20"/>
      <c r="AA1305" s="11"/>
      <c r="AB1305" s="20"/>
    </row>
    <row r="1306" spans="1:28" s="3" customFormat="1" ht="11.25">
      <c r="A1306" s="20"/>
      <c r="B1306" s="20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0"/>
      <c r="S1306" s="20"/>
      <c r="T1306" s="20"/>
      <c r="U1306" s="20"/>
      <c r="V1306" s="20"/>
      <c r="W1306" s="20"/>
      <c r="X1306" s="20"/>
      <c r="Y1306" s="20"/>
      <c r="Z1306" s="20"/>
      <c r="AA1306" s="11"/>
      <c r="AB1306" s="20"/>
    </row>
    <row r="1307" spans="1:28" s="3" customFormat="1" ht="11.25">
      <c r="A1307" s="20"/>
      <c r="B1307" s="20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  <c r="R1307" s="20"/>
      <c r="S1307" s="20"/>
      <c r="T1307" s="20"/>
      <c r="U1307" s="20"/>
      <c r="V1307" s="20"/>
      <c r="W1307" s="20"/>
      <c r="X1307" s="20"/>
      <c r="Y1307" s="20"/>
      <c r="Z1307" s="20"/>
      <c r="AA1307" s="11"/>
      <c r="AB1307" s="20"/>
    </row>
    <row r="1308" spans="1:28" s="3" customFormat="1" ht="11.25">
      <c r="A1308" s="20"/>
      <c r="B1308" s="20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0"/>
      <c r="S1308" s="20"/>
      <c r="T1308" s="20"/>
      <c r="U1308" s="20"/>
      <c r="V1308" s="20"/>
      <c r="W1308" s="20"/>
      <c r="X1308" s="20"/>
      <c r="Y1308" s="20"/>
      <c r="Z1308" s="20"/>
      <c r="AA1308" s="11"/>
      <c r="AB1308" s="20"/>
    </row>
    <row r="1309" spans="1:28" s="3" customFormat="1" ht="11.25">
      <c r="A1309" s="20"/>
      <c r="B1309" s="20"/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  <c r="R1309" s="20"/>
      <c r="S1309" s="20"/>
      <c r="T1309" s="20"/>
      <c r="U1309" s="20"/>
      <c r="V1309" s="20"/>
      <c r="W1309" s="20"/>
      <c r="X1309" s="20"/>
      <c r="Y1309" s="20"/>
      <c r="Z1309" s="20"/>
      <c r="AA1309" s="11"/>
      <c r="AB1309" s="20"/>
    </row>
    <row r="1310" spans="1:28" s="3" customFormat="1" ht="11.25">
      <c r="A1310" s="20"/>
      <c r="B1310" s="20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0"/>
      <c r="S1310" s="20"/>
      <c r="T1310" s="20"/>
      <c r="U1310" s="20"/>
      <c r="V1310" s="20"/>
      <c r="W1310" s="20"/>
      <c r="X1310" s="20"/>
      <c r="Y1310" s="20"/>
      <c r="Z1310" s="20"/>
      <c r="AA1310" s="11"/>
      <c r="AB1310" s="20"/>
    </row>
    <row r="1311" spans="1:28" s="3" customFormat="1" ht="11.25">
      <c r="A1311" s="20"/>
      <c r="B1311" s="20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  <c r="R1311" s="20"/>
      <c r="S1311" s="20"/>
      <c r="T1311" s="20"/>
      <c r="U1311" s="20"/>
      <c r="V1311" s="20"/>
      <c r="W1311" s="20"/>
      <c r="X1311" s="20"/>
      <c r="Y1311" s="20"/>
      <c r="Z1311" s="20"/>
      <c r="AA1311" s="11"/>
      <c r="AB1311" s="20"/>
    </row>
    <row r="1312" spans="1:28" s="3" customFormat="1" ht="11.25">
      <c r="A1312" s="20"/>
      <c r="B1312" s="20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0"/>
      <c r="S1312" s="20"/>
      <c r="T1312" s="20"/>
      <c r="U1312" s="20"/>
      <c r="V1312" s="20"/>
      <c r="W1312" s="20"/>
      <c r="X1312" s="20"/>
      <c r="Y1312" s="20"/>
      <c r="Z1312" s="20"/>
      <c r="AA1312" s="11"/>
      <c r="AB1312" s="20"/>
    </row>
    <row r="1313" spans="1:28" s="3" customFormat="1" ht="11.25">
      <c r="A1313" s="20"/>
      <c r="B1313" s="20"/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  <c r="R1313" s="20"/>
      <c r="S1313" s="20"/>
      <c r="T1313" s="20"/>
      <c r="U1313" s="20"/>
      <c r="V1313" s="20"/>
      <c r="W1313" s="20"/>
      <c r="X1313" s="20"/>
      <c r="Y1313" s="20"/>
      <c r="Z1313" s="20"/>
      <c r="AA1313" s="11"/>
      <c r="AB1313" s="20"/>
    </row>
    <row r="1314" spans="1:28" s="3" customFormat="1" ht="11.25">
      <c r="A1314" s="20"/>
      <c r="B1314" s="20"/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  <c r="R1314" s="20"/>
      <c r="S1314" s="20"/>
      <c r="T1314" s="20"/>
      <c r="U1314" s="20"/>
      <c r="V1314" s="20"/>
      <c r="W1314" s="20"/>
      <c r="X1314" s="20"/>
      <c r="Y1314" s="20"/>
      <c r="Z1314" s="20"/>
      <c r="AA1314" s="11"/>
      <c r="AB1314" s="20"/>
    </row>
    <row r="1315" spans="1:28" s="3" customFormat="1" ht="11.25">
      <c r="A1315" s="20"/>
      <c r="B1315" s="20"/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0"/>
      <c r="S1315" s="20"/>
      <c r="T1315" s="20"/>
      <c r="U1315" s="20"/>
      <c r="V1315" s="20"/>
      <c r="W1315" s="20"/>
      <c r="X1315" s="20"/>
      <c r="Y1315" s="20"/>
      <c r="Z1315" s="20"/>
      <c r="AA1315" s="11"/>
      <c r="AB1315" s="20"/>
    </row>
    <row r="1316" spans="1:28" s="3" customFormat="1" ht="11.25">
      <c r="A1316" s="20"/>
      <c r="B1316" s="20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0"/>
      <c r="S1316" s="20"/>
      <c r="T1316" s="20"/>
      <c r="U1316" s="20"/>
      <c r="V1316" s="20"/>
      <c r="W1316" s="20"/>
      <c r="X1316" s="20"/>
      <c r="Y1316" s="20"/>
      <c r="Z1316" s="20"/>
      <c r="AA1316" s="11"/>
      <c r="AB1316" s="20"/>
    </row>
    <row r="1317" spans="1:28" s="3" customFormat="1" ht="11.25">
      <c r="A1317" s="20"/>
      <c r="B1317" s="20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0"/>
      <c r="S1317" s="20"/>
      <c r="T1317" s="20"/>
      <c r="U1317" s="20"/>
      <c r="V1317" s="20"/>
      <c r="W1317" s="20"/>
      <c r="X1317" s="20"/>
      <c r="Y1317" s="20"/>
      <c r="Z1317" s="20"/>
      <c r="AA1317" s="11"/>
      <c r="AB1317" s="20"/>
    </row>
    <row r="1318" spans="1:28" s="3" customFormat="1" ht="11.25">
      <c r="A1318" s="20"/>
      <c r="B1318" s="20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0"/>
      <c r="S1318" s="20"/>
      <c r="T1318" s="20"/>
      <c r="U1318" s="20"/>
      <c r="V1318" s="20"/>
      <c r="W1318" s="20"/>
      <c r="X1318" s="20"/>
      <c r="Y1318" s="20"/>
      <c r="Z1318" s="20"/>
      <c r="AA1318" s="11"/>
      <c r="AB1318" s="20"/>
    </row>
    <row r="1319" spans="1:28" s="3" customFormat="1" ht="11.25">
      <c r="A1319" s="20"/>
      <c r="B1319" s="20"/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  <c r="R1319" s="20"/>
      <c r="S1319" s="20"/>
      <c r="T1319" s="20"/>
      <c r="U1319" s="20"/>
      <c r="V1319" s="20"/>
      <c r="W1319" s="20"/>
      <c r="X1319" s="20"/>
      <c r="Y1319" s="20"/>
      <c r="Z1319" s="20"/>
      <c r="AA1319" s="11"/>
      <c r="AB1319" s="20"/>
    </row>
    <row r="1320" spans="1:28" s="3" customFormat="1" ht="11.25">
      <c r="A1320" s="20"/>
      <c r="B1320" s="20"/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0"/>
      <c r="S1320" s="20"/>
      <c r="T1320" s="20"/>
      <c r="U1320" s="20"/>
      <c r="V1320" s="20"/>
      <c r="W1320" s="20"/>
      <c r="X1320" s="20"/>
      <c r="Y1320" s="20"/>
      <c r="Z1320" s="20"/>
      <c r="AA1320" s="11"/>
      <c r="AB1320" s="20"/>
    </row>
    <row r="1321" spans="1:28" s="3" customFormat="1" ht="11.25">
      <c r="A1321" s="20"/>
      <c r="B1321" s="20"/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  <c r="R1321" s="20"/>
      <c r="S1321" s="20"/>
      <c r="T1321" s="20"/>
      <c r="U1321" s="20"/>
      <c r="V1321" s="20"/>
      <c r="W1321" s="20"/>
      <c r="X1321" s="20"/>
      <c r="Y1321" s="20"/>
      <c r="Z1321" s="20"/>
      <c r="AA1321" s="11"/>
      <c r="AB1321" s="20"/>
    </row>
    <row r="1322" spans="1:28" s="3" customFormat="1" ht="11.25">
      <c r="A1322" s="20"/>
      <c r="B1322" s="20"/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0"/>
      <c r="S1322" s="20"/>
      <c r="T1322" s="20"/>
      <c r="U1322" s="20"/>
      <c r="V1322" s="20"/>
      <c r="W1322" s="20"/>
      <c r="X1322" s="20"/>
      <c r="Y1322" s="20"/>
      <c r="Z1322" s="20"/>
      <c r="AA1322" s="11"/>
      <c r="AB1322" s="20"/>
    </row>
    <row r="1323" spans="1:28" s="3" customFormat="1" ht="11.25">
      <c r="A1323" s="20"/>
      <c r="B1323" s="20"/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20"/>
      <c r="S1323" s="20"/>
      <c r="T1323" s="20"/>
      <c r="U1323" s="20"/>
      <c r="V1323" s="20"/>
      <c r="W1323" s="20"/>
      <c r="X1323" s="20"/>
      <c r="Y1323" s="20"/>
      <c r="Z1323" s="20"/>
      <c r="AA1323" s="11"/>
      <c r="AB1323" s="20"/>
    </row>
    <row r="1324" spans="1:28" s="3" customFormat="1" ht="11.25">
      <c r="A1324" s="20"/>
      <c r="B1324" s="20"/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  <c r="R1324" s="20"/>
      <c r="S1324" s="20"/>
      <c r="T1324" s="20"/>
      <c r="U1324" s="20"/>
      <c r="V1324" s="20"/>
      <c r="W1324" s="20"/>
      <c r="X1324" s="20"/>
      <c r="Y1324" s="20"/>
      <c r="Z1324" s="20"/>
      <c r="AA1324" s="11"/>
      <c r="AB1324" s="20"/>
    </row>
    <row r="1325" spans="1:28" s="3" customFormat="1" ht="11.25">
      <c r="A1325" s="20"/>
      <c r="B1325" s="20"/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  <c r="R1325" s="20"/>
      <c r="S1325" s="20"/>
      <c r="T1325" s="20"/>
      <c r="U1325" s="20"/>
      <c r="V1325" s="20"/>
      <c r="W1325" s="20"/>
      <c r="X1325" s="20"/>
      <c r="Y1325" s="20"/>
      <c r="Z1325" s="20"/>
      <c r="AA1325" s="11"/>
      <c r="AB1325" s="20"/>
    </row>
    <row r="1326" spans="1:28" s="3" customFormat="1" ht="11.25">
      <c r="A1326" s="20"/>
      <c r="B1326" s="20"/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0"/>
      <c r="S1326" s="20"/>
      <c r="T1326" s="20"/>
      <c r="U1326" s="20"/>
      <c r="V1326" s="20"/>
      <c r="W1326" s="20"/>
      <c r="X1326" s="20"/>
      <c r="Y1326" s="20"/>
      <c r="Z1326" s="20"/>
      <c r="AA1326" s="11"/>
      <c r="AB1326" s="20"/>
    </row>
    <row r="1327" spans="1:28" s="3" customFormat="1" ht="11.25">
      <c r="A1327" s="20"/>
      <c r="B1327" s="20"/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  <c r="R1327" s="20"/>
      <c r="S1327" s="20"/>
      <c r="T1327" s="20"/>
      <c r="U1327" s="20"/>
      <c r="V1327" s="20"/>
      <c r="W1327" s="20"/>
      <c r="X1327" s="20"/>
      <c r="Y1327" s="20"/>
      <c r="Z1327" s="20"/>
      <c r="AA1327" s="11"/>
      <c r="AB1327" s="20"/>
    </row>
    <row r="1328" spans="1:28" s="3" customFormat="1" ht="11.25">
      <c r="A1328" s="20"/>
      <c r="B1328" s="20"/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0"/>
      <c r="S1328" s="20"/>
      <c r="T1328" s="20"/>
      <c r="U1328" s="20"/>
      <c r="V1328" s="20"/>
      <c r="W1328" s="20"/>
      <c r="X1328" s="20"/>
      <c r="Y1328" s="20"/>
      <c r="Z1328" s="20"/>
      <c r="AA1328" s="11"/>
      <c r="AB1328" s="20"/>
    </row>
    <row r="1329" spans="1:28" s="3" customFormat="1" ht="11.25">
      <c r="A1329" s="20"/>
      <c r="B1329" s="20"/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  <c r="Q1329" s="20"/>
      <c r="R1329" s="20"/>
      <c r="S1329" s="20"/>
      <c r="T1329" s="20"/>
      <c r="U1329" s="20"/>
      <c r="V1329" s="20"/>
      <c r="W1329" s="20"/>
      <c r="X1329" s="20"/>
      <c r="Y1329" s="20"/>
      <c r="Z1329" s="20"/>
      <c r="AA1329" s="11"/>
      <c r="AB1329" s="20"/>
    </row>
    <row r="1330" spans="1:28" s="3" customFormat="1" ht="11.25">
      <c r="A1330" s="20"/>
      <c r="B1330" s="20"/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  <c r="Q1330" s="20"/>
      <c r="R1330" s="20"/>
      <c r="S1330" s="20"/>
      <c r="T1330" s="20"/>
      <c r="U1330" s="20"/>
      <c r="V1330" s="20"/>
      <c r="W1330" s="20"/>
      <c r="X1330" s="20"/>
      <c r="Y1330" s="20"/>
      <c r="Z1330" s="20"/>
      <c r="AA1330" s="11"/>
      <c r="AB1330" s="20"/>
    </row>
    <row r="1331" spans="1:28" s="3" customFormat="1" ht="11.25">
      <c r="A1331" s="20"/>
      <c r="B1331" s="20"/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  <c r="Q1331" s="20"/>
      <c r="R1331" s="20"/>
      <c r="S1331" s="20"/>
      <c r="T1331" s="20"/>
      <c r="U1331" s="20"/>
      <c r="V1331" s="20"/>
      <c r="W1331" s="20"/>
      <c r="X1331" s="20"/>
      <c r="Y1331" s="20"/>
      <c r="Z1331" s="20"/>
      <c r="AA1331" s="11"/>
      <c r="AB1331" s="20"/>
    </row>
    <row r="1332" spans="1:28" s="3" customFormat="1" ht="11.25">
      <c r="A1332" s="20"/>
      <c r="B1332" s="20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0"/>
      <c r="S1332" s="20"/>
      <c r="T1332" s="20"/>
      <c r="U1332" s="20"/>
      <c r="V1332" s="20"/>
      <c r="W1332" s="20"/>
      <c r="X1332" s="20"/>
      <c r="Y1332" s="20"/>
      <c r="Z1332" s="20"/>
      <c r="AA1332" s="11"/>
      <c r="AB1332" s="20"/>
    </row>
    <row r="1333" spans="1:28" s="3" customFormat="1" ht="11.25">
      <c r="A1333" s="20"/>
      <c r="B1333" s="20"/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  <c r="Q1333" s="20"/>
      <c r="R1333" s="20"/>
      <c r="S1333" s="20"/>
      <c r="T1333" s="20"/>
      <c r="U1333" s="20"/>
      <c r="V1333" s="20"/>
      <c r="W1333" s="20"/>
      <c r="X1333" s="20"/>
      <c r="Y1333" s="20"/>
      <c r="Z1333" s="20"/>
      <c r="AA1333" s="11"/>
      <c r="AB1333" s="20"/>
    </row>
    <row r="1334" spans="1:28" s="3" customFormat="1" ht="11.25">
      <c r="A1334" s="20"/>
      <c r="B1334" s="20"/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  <c r="R1334" s="20"/>
      <c r="S1334" s="20"/>
      <c r="T1334" s="20"/>
      <c r="U1334" s="20"/>
      <c r="V1334" s="20"/>
      <c r="W1334" s="20"/>
      <c r="X1334" s="20"/>
      <c r="Y1334" s="20"/>
      <c r="Z1334" s="20"/>
      <c r="AA1334" s="11"/>
      <c r="AB1334" s="20"/>
    </row>
    <row r="1335" spans="1:28" s="3" customFormat="1" ht="11.25">
      <c r="A1335" s="20"/>
      <c r="B1335" s="20"/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  <c r="Q1335" s="20"/>
      <c r="R1335" s="20"/>
      <c r="S1335" s="20"/>
      <c r="T1335" s="20"/>
      <c r="U1335" s="20"/>
      <c r="V1335" s="20"/>
      <c r="W1335" s="20"/>
      <c r="X1335" s="20"/>
      <c r="Y1335" s="20"/>
      <c r="Z1335" s="20"/>
      <c r="AA1335" s="11"/>
      <c r="AB1335" s="20"/>
    </row>
    <row r="1336" spans="1:28" s="3" customFormat="1" ht="11.25">
      <c r="A1336" s="20"/>
      <c r="B1336" s="20"/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0"/>
      <c r="S1336" s="20"/>
      <c r="T1336" s="20"/>
      <c r="U1336" s="20"/>
      <c r="V1336" s="20"/>
      <c r="W1336" s="20"/>
      <c r="X1336" s="20"/>
      <c r="Y1336" s="20"/>
      <c r="Z1336" s="20"/>
      <c r="AA1336" s="11"/>
      <c r="AB1336" s="20"/>
    </row>
    <row r="1337" spans="1:28" s="3" customFormat="1" ht="11.25">
      <c r="A1337" s="20"/>
      <c r="B1337" s="20"/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  <c r="Q1337" s="20"/>
      <c r="R1337" s="20"/>
      <c r="S1337" s="20"/>
      <c r="T1337" s="20"/>
      <c r="U1337" s="20"/>
      <c r="V1337" s="20"/>
      <c r="W1337" s="20"/>
      <c r="X1337" s="20"/>
      <c r="Y1337" s="20"/>
      <c r="Z1337" s="20"/>
      <c r="AA1337" s="11"/>
      <c r="AB1337" s="20"/>
    </row>
    <row r="1338" spans="1:28" s="3" customFormat="1" ht="11.25">
      <c r="A1338" s="20"/>
      <c r="B1338" s="20"/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  <c r="R1338" s="20"/>
      <c r="S1338" s="20"/>
      <c r="T1338" s="20"/>
      <c r="U1338" s="20"/>
      <c r="V1338" s="20"/>
      <c r="W1338" s="20"/>
      <c r="X1338" s="20"/>
      <c r="Y1338" s="20"/>
      <c r="Z1338" s="20"/>
      <c r="AA1338" s="11"/>
      <c r="AB1338" s="20"/>
    </row>
    <row r="1339" spans="1:28" s="3" customFormat="1" ht="11.25">
      <c r="A1339" s="20"/>
      <c r="B1339" s="20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0"/>
      <c r="S1339" s="20"/>
      <c r="T1339" s="20"/>
      <c r="U1339" s="20"/>
      <c r="V1339" s="20"/>
      <c r="W1339" s="20"/>
      <c r="X1339" s="20"/>
      <c r="Y1339" s="20"/>
      <c r="Z1339" s="20"/>
      <c r="AA1339" s="11"/>
      <c r="AB1339" s="20"/>
    </row>
    <row r="1340" spans="1:28" s="3" customFormat="1" ht="11.25">
      <c r="A1340" s="20"/>
      <c r="B1340" s="20"/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0"/>
      <c r="S1340" s="20"/>
      <c r="T1340" s="20"/>
      <c r="U1340" s="20"/>
      <c r="V1340" s="20"/>
      <c r="W1340" s="20"/>
      <c r="X1340" s="20"/>
      <c r="Y1340" s="20"/>
      <c r="Z1340" s="20"/>
      <c r="AA1340" s="11"/>
      <c r="AB1340" s="20"/>
    </row>
    <row r="1341" spans="1:28" s="3" customFormat="1" ht="11.25">
      <c r="A1341" s="20"/>
      <c r="B1341" s="20"/>
      <c r="C1341" s="20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  <c r="R1341" s="20"/>
      <c r="S1341" s="20"/>
      <c r="T1341" s="20"/>
      <c r="U1341" s="20"/>
      <c r="V1341" s="20"/>
      <c r="W1341" s="20"/>
      <c r="X1341" s="20"/>
      <c r="Y1341" s="20"/>
      <c r="Z1341" s="20"/>
      <c r="AA1341" s="11"/>
      <c r="AB1341" s="20"/>
    </row>
    <row r="1342" spans="1:28" s="3" customFormat="1" ht="11.25">
      <c r="A1342" s="20"/>
      <c r="B1342" s="20"/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  <c r="R1342" s="20"/>
      <c r="S1342" s="20"/>
      <c r="T1342" s="20"/>
      <c r="U1342" s="20"/>
      <c r="V1342" s="20"/>
      <c r="W1342" s="20"/>
      <c r="X1342" s="20"/>
      <c r="Y1342" s="20"/>
      <c r="Z1342" s="20"/>
      <c r="AA1342" s="11"/>
      <c r="AB1342" s="20"/>
    </row>
    <row r="1343" spans="1:28" s="3" customFormat="1" ht="11.25">
      <c r="A1343" s="20"/>
      <c r="B1343" s="20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  <c r="R1343" s="20"/>
      <c r="S1343" s="20"/>
      <c r="T1343" s="20"/>
      <c r="U1343" s="20"/>
      <c r="V1343" s="20"/>
      <c r="W1343" s="20"/>
      <c r="X1343" s="20"/>
      <c r="Y1343" s="20"/>
      <c r="Z1343" s="20"/>
      <c r="AA1343" s="11"/>
      <c r="AB1343" s="20"/>
    </row>
    <row r="1344" spans="1:28" s="3" customFormat="1" ht="11.25">
      <c r="A1344" s="20"/>
      <c r="B1344" s="20"/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0"/>
      <c r="S1344" s="20"/>
      <c r="T1344" s="20"/>
      <c r="U1344" s="20"/>
      <c r="V1344" s="20"/>
      <c r="W1344" s="20"/>
      <c r="X1344" s="20"/>
      <c r="Y1344" s="20"/>
      <c r="Z1344" s="20"/>
      <c r="AA1344" s="11"/>
      <c r="AB1344" s="20"/>
    </row>
    <row r="1345" spans="1:28" s="3" customFormat="1" ht="11.25">
      <c r="A1345" s="20"/>
      <c r="B1345" s="20"/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  <c r="Q1345" s="20"/>
      <c r="R1345" s="20"/>
      <c r="S1345" s="20"/>
      <c r="T1345" s="20"/>
      <c r="U1345" s="20"/>
      <c r="V1345" s="20"/>
      <c r="W1345" s="20"/>
      <c r="X1345" s="20"/>
      <c r="Y1345" s="20"/>
      <c r="Z1345" s="20"/>
      <c r="AA1345" s="11"/>
      <c r="AB1345" s="20"/>
    </row>
    <row r="1346" spans="1:28" s="3" customFormat="1" ht="11.25">
      <c r="A1346" s="20"/>
      <c r="B1346" s="20"/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  <c r="R1346" s="20"/>
      <c r="S1346" s="20"/>
      <c r="T1346" s="20"/>
      <c r="U1346" s="20"/>
      <c r="V1346" s="20"/>
      <c r="W1346" s="20"/>
      <c r="X1346" s="20"/>
      <c r="Y1346" s="20"/>
      <c r="Z1346" s="20"/>
      <c r="AA1346" s="11"/>
      <c r="AB1346" s="20"/>
    </row>
    <row r="1347" spans="1:28" s="3" customFormat="1" ht="11.25">
      <c r="A1347" s="20"/>
      <c r="B1347" s="20"/>
      <c r="C1347" s="20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  <c r="Q1347" s="20"/>
      <c r="R1347" s="20"/>
      <c r="S1347" s="20"/>
      <c r="T1347" s="20"/>
      <c r="U1347" s="20"/>
      <c r="V1347" s="20"/>
      <c r="W1347" s="20"/>
      <c r="X1347" s="20"/>
      <c r="Y1347" s="20"/>
      <c r="Z1347" s="20"/>
      <c r="AA1347" s="11"/>
      <c r="AB1347" s="20"/>
    </row>
    <row r="1348" spans="1:28" s="3" customFormat="1" ht="11.25">
      <c r="A1348" s="20"/>
      <c r="B1348" s="20"/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0"/>
      <c r="S1348" s="20"/>
      <c r="T1348" s="20"/>
      <c r="U1348" s="20"/>
      <c r="V1348" s="20"/>
      <c r="W1348" s="20"/>
      <c r="X1348" s="20"/>
      <c r="Y1348" s="20"/>
      <c r="Z1348" s="20"/>
      <c r="AA1348" s="11"/>
      <c r="AB1348" s="20"/>
    </row>
    <row r="1349" spans="1:28" s="3" customFormat="1" ht="11.25">
      <c r="A1349" s="20"/>
      <c r="B1349" s="20"/>
      <c r="C1349" s="20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  <c r="Q1349" s="20"/>
      <c r="R1349" s="20"/>
      <c r="S1349" s="20"/>
      <c r="T1349" s="20"/>
      <c r="U1349" s="20"/>
      <c r="V1349" s="20"/>
      <c r="W1349" s="20"/>
      <c r="X1349" s="20"/>
      <c r="Y1349" s="20"/>
      <c r="Z1349" s="20"/>
      <c r="AA1349" s="11"/>
      <c r="AB1349" s="20"/>
    </row>
    <row r="1350" spans="1:28" s="3" customFormat="1" ht="11.25">
      <c r="A1350" s="20"/>
      <c r="B1350" s="20"/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  <c r="R1350" s="20"/>
      <c r="S1350" s="20"/>
      <c r="T1350" s="20"/>
      <c r="U1350" s="20"/>
      <c r="V1350" s="20"/>
      <c r="W1350" s="20"/>
      <c r="X1350" s="20"/>
      <c r="Y1350" s="20"/>
      <c r="Z1350" s="20"/>
      <c r="AA1350" s="11"/>
      <c r="AB1350" s="20"/>
    </row>
    <row r="1351" spans="1:28" s="3" customFormat="1" ht="11.25">
      <c r="A1351" s="20"/>
      <c r="B1351" s="20"/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0"/>
      <c r="S1351" s="20"/>
      <c r="T1351" s="20"/>
      <c r="U1351" s="20"/>
      <c r="V1351" s="20"/>
      <c r="W1351" s="20"/>
      <c r="X1351" s="20"/>
      <c r="Y1351" s="20"/>
      <c r="Z1351" s="20"/>
      <c r="AA1351" s="11"/>
      <c r="AB1351" s="20"/>
    </row>
    <row r="1352" spans="1:28" s="3" customFormat="1" ht="11.25">
      <c r="A1352" s="20"/>
      <c r="B1352" s="20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0"/>
      <c r="S1352" s="20"/>
      <c r="T1352" s="20"/>
      <c r="U1352" s="20"/>
      <c r="V1352" s="20"/>
      <c r="W1352" s="20"/>
      <c r="X1352" s="20"/>
      <c r="Y1352" s="20"/>
      <c r="Z1352" s="20"/>
      <c r="AA1352" s="11"/>
      <c r="AB1352" s="20"/>
    </row>
    <row r="1353" spans="1:28" s="3" customFormat="1" ht="11.25">
      <c r="A1353" s="20"/>
      <c r="B1353" s="20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0"/>
      <c r="S1353" s="20"/>
      <c r="T1353" s="20"/>
      <c r="U1353" s="20"/>
      <c r="V1353" s="20"/>
      <c r="W1353" s="20"/>
      <c r="X1353" s="20"/>
      <c r="Y1353" s="20"/>
      <c r="Z1353" s="20"/>
      <c r="AA1353" s="11"/>
      <c r="AB1353" s="20"/>
    </row>
    <row r="1354" spans="1:28" s="3" customFormat="1" ht="11.25">
      <c r="A1354" s="20"/>
      <c r="B1354" s="20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0"/>
      <c r="S1354" s="20"/>
      <c r="T1354" s="20"/>
      <c r="U1354" s="20"/>
      <c r="V1354" s="20"/>
      <c r="W1354" s="20"/>
      <c r="X1354" s="20"/>
      <c r="Y1354" s="20"/>
      <c r="Z1354" s="20"/>
      <c r="AA1354" s="11"/>
      <c r="AB1354" s="20"/>
    </row>
    <row r="1355" spans="1:28" s="3" customFormat="1" ht="11.25">
      <c r="A1355" s="20"/>
      <c r="B1355" s="20"/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  <c r="R1355" s="20"/>
      <c r="S1355" s="20"/>
      <c r="T1355" s="20"/>
      <c r="U1355" s="20"/>
      <c r="V1355" s="20"/>
      <c r="W1355" s="20"/>
      <c r="X1355" s="20"/>
      <c r="Y1355" s="20"/>
      <c r="Z1355" s="20"/>
      <c r="AA1355" s="11"/>
      <c r="AB1355" s="20"/>
    </row>
    <row r="1356" spans="1:28" s="3" customFormat="1" ht="11.25">
      <c r="A1356" s="20"/>
      <c r="B1356" s="20"/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0"/>
      <c r="S1356" s="20"/>
      <c r="T1356" s="20"/>
      <c r="U1356" s="20"/>
      <c r="V1356" s="20"/>
      <c r="W1356" s="20"/>
      <c r="X1356" s="20"/>
      <c r="Y1356" s="20"/>
      <c r="Z1356" s="20"/>
      <c r="AA1356" s="11"/>
      <c r="AB1356" s="20"/>
    </row>
    <row r="1357" spans="1:28" s="3" customFormat="1" ht="11.25">
      <c r="A1357" s="20"/>
      <c r="B1357" s="20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0"/>
      <c r="S1357" s="20"/>
      <c r="T1357" s="20"/>
      <c r="U1357" s="20"/>
      <c r="V1357" s="20"/>
      <c r="W1357" s="20"/>
      <c r="X1357" s="20"/>
      <c r="Y1357" s="20"/>
      <c r="Z1357" s="20"/>
      <c r="AA1357" s="11"/>
      <c r="AB1357" s="20"/>
    </row>
    <row r="1358" spans="1:28" s="3" customFormat="1" ht="11.25">
      <c r="A1358" s="20"/>
      <c r="B1358" s="20"/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0"/>
      <c r="S1358" s="20"/>
      <c r="T1358" s="20"/>
      <c r="U1358" s="20"/>
      <c r="V1358" s="20"/>
      <c r="W1358" s="20"/>
      <c r="X1358" s="20"/>
      <c r="Y1358" s="20"/>
      <c r="Z1358" s="20"/>
      <c r="AA1358" s="11"/>
      <c r="AB1358" s="20"/>
    </row>
    <row r="1359" spans="1:28" s="3" customFormat="1" ht="11.25">
      <c r="A1359" s="20"/>
      <c r="B1359" s="20"/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20"/>
      <c r="S1359" s="20"/>
      <c r="T1359" s="20"/>
      <c r="U1359" s="20"/>
      <c r="V1359" s="20"/>
      <c r="W1359" s="20"/>
      <c r="X1359" s="20"/>
      <c r="Y1359" s="20"/>
      <c r="Z1359" s="20"/>
      <c r="AA1359" s="11"/>
      <c r="AB1359" s="20"/>
    </row>
    <row r="1360" spans="1:28" s="3" customFormat="1" ht="11.25">
      <c r="A1360" s="20"/>
      <c r="B1360" s="20"/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0"/>
      <c r="S1360" s="20"/>
      <c r="T1360" s="20"/>
      <c r="U1360" s="20"/>
      <c r="V1360" s="20"/>
      <c r="W1360" s="20"/>
      <c r="X1360" s="20"/>
      <c r="Y1360" s="20"/>
      <c r="Z1360" s="20"/>
      <c r="AA1360" s="11"/>
      <c r="AB1360" s="20"/>
    </row>
    <row r="1361" spans="1:28" s="3" customFormat="1" ht="11.25">
      <c r="A1361" s="20"/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  <c r="R1361" s="20"/>
      <c r="S1361" s="20"/>
      <c r="T1361" s="20"/>
      <c r="U1361" s="20"/>
      <c r="V1361" s="20"/>
      <c r="W1361" s="20"/>
      <c r="X1361" s="20"/>
      <c r="Y1361" s="20"/>
      <c r="Z1361" s="20"/>
      <c r="AA1361" s="11"/>
      <c r="AB1361" s="20"/>
    </row>
    <row r="1362" spans="1:28" s="3" customFormat="1" ht="11.25">
      <c r="A1362" s="20"/>
      <c r="B1362" s="20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0"/>
      <c r="S1362" s="20"/>
      <c r="T1362" s="20"/>
      <c r="U1362" s="20"/>
      <c r="V1362" s="20"/>
      <c r="W1362" s="20"/>
      <c r="X1362" s="20"/>
      <c r="Y1362" s="20"/>
      <c r="Z1362" s="20"/>
      <c r="AA1362" s="11"/>
      <c r="AB1362" s="20"/>
    </row>
    <row r="1363" spans="1:28" s="3" customFormat="1" ht="11.25">
      <c r="A1363" s="20"/>
      <c r="B1363" s="20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  <c r="Q1363" s="20"/>
      <c r="R1363" s="20"/>
      <c r="S1363" s="20"/>
      <c r="T1363" s="20"/>
      <c r="U1363" s="20"/>
      <c r="V1363" s="20"/>
      <c r="W1363" s="20"/>
      <c r="X1363" s="20"/>
      <c r="Y1363" s="20"/>
      <c r="Z1363" s="20"/>
      <c r="AA1363" s="11"/>
      <c r="AB1363" s="20"/>
    </row>
    <row r="1364" spans="1:28" s="3" customFormat="1" ht="11.25">
      <c r="A1364" s="20"/>
      <c r="B1364" s="20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  <c r="Q1364" s="20"/>
      <c r="R1364" s="20"/>
      <c r="S1364" s="20"/>
      <c r="T1364" s="20"/>
      <c r="U1364" s="20"/>
      <c r="V1364" s="20"/>
      <c r="W1364" s="20"/>
      <c r="X1364" s="20"/>
      <c r="Y1364" s="20"/>
      <c r="Z1364" s="20"/>
      <c r="AA1364" s="11"/>
      <c r="AB1364" s="20"/>
    </row>
    <row r="1365" spans="1:28" s="3" customFormat="1" ht="11.25">
      <c r="A1365" s="20"/>
      <c r="B1365" s="20"/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  <c r="R1365" s="20"/>
      <c r="S1365" s="20"/>
      <c r="T1365" s="20"/>
      <c r="U1365" s="20"/>
      <c r="V1365" s="20"/>
      <c r="W1365" s="20"/>
      <c r="X1365" s="20"/>
      <c r="Y1365" s="20"/>
      <c r="Z1365" s="20"/>
      <c r="AA1365" s="11"/>
      <c r="AB1365" s="20"/>
    </row>
    <row r="1366" spans="1:28" s="3" customFormat="1" ht="11.25">
      <c r="A1366" s="20"/>
      <c r="B1366" s="20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  <c r="R1366" s="20"/>
      <c r="S1366" s="20"/>
      <c r="T1366" s="20"/>
      <c r="U1366" s="20"/>
      <c r="V1366" s="20"/>
      <c r="W1366" s="20"/>
      <c r="X1366" s="20"/>
      <c r="Y1366" s="20"/>
      <c r="Z1366" s="20"/>
      <c r="AA1366" s="11"/>
      <c r="AB1366" s="20"/>
    </row>
    <row r="1367" spans="1:28" s="3" customFormat="1" ht="11.25">
      <c r="A1367" s="20"/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  <c r="Q1367" s="20"/>
      <c r="R1367" s="20"/>
      <c r="S1367" s="20"/>
      <c r="T1367" s="20"/>
      <c r="U1367" s="20"/>
      <c r="V1367" s="20"/>
      <c r="W1367" s="20"/>
      <c r="X1367" s="20"/>
      <c r="Y1367" s="20"/>
      <c r="Z1367" s="20"/>
      <c r="AA1367" s="11"/>
      <c r="AB1367" s="20"/>
    </row>
    <row r="1368" spans="1:28" s="3" customFormat="1" ht="11.25">
      <c r="A1368" s="20"/>
      <c r="B1368" s="20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  <c r="R1368" s="20"/>
      <c r="S1368" s="20"/>
      <c r="T1368" s="20"/>
      <c r="U1368" s="20"/>
      <c r="V1368" s="20"/>
      <c r="W1368" s="20"/>
      <c r="X1368" s="20"/>
      <c r="Y1368" s="20"/>
      <c r="Z1368" s="20"/>
      <c r="AA1368" s="11"/>
      <c r="AB1368" s="20"/>
    </row>
    <row r="1369" spans="1:28" s="3" customFormat="1" ht="11.25">
      <c r="A1369" s="20"/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0"/>
      <c r="S1369" s="20"/>
      <c r="T1369" s="20"/>
      <c r="U1369" s="20"/>
      <c r="V1369" s="20"/>
      <c r="W1369" s="20"/>
      <c r="X1369" s="20"/>
      <c r="Y1369" s="20"/>
      <c r="Z1369" s="20"/>
      <c r="AA1369" s="11"/>
      <c r="AB1369" s="20"/>
    </row>
    <row r="1370" spans="1:28" s="3" customFormat="1" ht="11.25">
      <c r="A1370" s="20"/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0"/>
      <c r="S1370" s="20"/>
      <c r="T1370" s="20"/>
      <c r="U1370" s="20"/>
      <c r="V1370" s="20"/>
      <c r="W1370" s="20"/>
      <c r="X1370" s="20"/>
      <c r="Y1370" s="20"/>
      <c r="Z1370" s="20"/>
      <c r="AA1370" s="11"/>
      <c r="AB1370" s="20"/>
    </row>
    <row r="1371" spans="1:28" s="3" customFormat="1" ht="11.25">
      <c r="A1371" s="20"/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0"/>
      <c r="S1371" s="20"/>
      <c r="T1371" s="20"/>
      <c r="U1371" s="20"/>
      <c r="V1371" s="20"/>
      <c r="W1371" s="20"/>
      <c r="X1371" s="20"/>
      <c r="Y1371" s="20"/>
      <c r="Z1371" s="20"/>
      <c r="AA1371" s="11"/>
      <c r="AB1371" s="20"/>
    </row>
    <row r="1372" spans="1:28" s="3" customFormat="1" ht="11.25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0"/>
      <c r="S1372" s="20"/>
      <c r="T1372" s="20"/>
      <c r="U1372" s="20"/>
      <c r="V1372" s="20"/>
      <c r="W1372" s="20"/>
      <c r="X1372" s="20"/>
      <c r="Y1372" s="20"/>
      <c r="Z1372" s="20"/>
      <c r="AA1372" s="11"/>
      <c r="AB1372" s="20"/>
    </row>
    <row r="1373" spans="1:28" s="3" customFormat="1" ht="11.25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0"/>
      <c r="S1373" s="20"/>
      <c r="T1373" s="20"/>
      <c r="U1373" s="20"/>
      <c r="V1373" s="20"/>
      <c r="W1373" s="20"/>
      <c r="X1373" s="20"/>
      <c r="Y1373" s="20"/>
      <c r="Z1373" s="20"/>
      <c r="AA1373" s="11"/>
      <c r="AB1373" s="20"/>
    </row>
    <row r="1374" spans="1:28" s="3" customFormat="1" ht="11.25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0"/>
      <c r="S1374" s="20"/>
      <c r="T1374" s="20"/>
      <c r="U1374" s="20"/>
      <c r="V1374" s="20"/>
      <c r="W1374" s="20"/>
      <c r="X1374" s="20"/>
      <c r="Y1374" s="20"/>
      <c r="Z1374" s="20"/>
      <c r="AA1374" s="11"/>
      <c r="AB1374" s="20"/>
    </row>
    <row r="1375" spans="1:28" s="3" customFormat="1" ht="11.25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0"/>
      <c r="S1375" s="20"/>
      <c r="T1375" s="20"/>
      <c r="U1375" s="20"/>
      <c r="V1375" s="20"/>
      <c r="W1375" s="20"/>
      <c r="X1375" s="20"/>
      <c r="Y1375" s="20"/>
      <c r="Z1375" s="20"/>
      <c r="AA1375" s="11"/>
      <c r="AB1375" s="20"/>
    </row>
    <row r="1376" spans="1:28" s="3" customFormat="1" ht="11.25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0"/>
      <c r="S1376" s="20"/>
      <c r="T1376" s="20"/>
      <c r="U1376" s="20"/>
      <c r="V1376" s="20"/>
      <c r="W1376" s="20"/>
      <c r="X1376" s="20"/>
      <c r="Y1376" s="20"/>
      <c r="Z1376" s="20"/>
      <c r="AA1376" s="11"/>
      <c r="AB1376" s="20"/>
    </row>
    <row r="1377" spans="1:28" s="3" customFormat="1" ht="11.25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0"/>
      <c r="S1377" s="20"/>
      <c r="T1377" s="20"/>
      <c r="U1377" s="20"/>
      <c r="V1377" s="20"/>
      <c r="W1377" s="20"/>
      <c r="X1377" s="20"/>
      <c r="Y1377" s="20"/>
      <c r="Z1377" s="20"/>
      <c r="AA1377" s="11"/>
      <c r="AB1377" s="20"/>
    </row>
    <row r="1378" spans="1:28" s="3" customFormat="1" ht="11.25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0"/>
      <c r="S1378" s="20"/>
      <c r="T1378" s="20"/>
      <c r="U1378" s="20"/>
      <c r="V1378" s="20"/>
      <c r="W1378" s="20"/>
      <c r="X1378" s="20"/>
      <c r="Y1378" s="20"/>
      <c r="Z1378" s="20"/>
      <c r="AA1378" s="11"/>
      <c r="AB1378" s="20"/>
    </row>
    <row r="1379" spans="1:28" s="3" customFormat="1" ht="11.25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0"/>
      <c r="S1379" s="20"/>
      <c r="T1379" s="20"/>
      <c r="U1379" s="20"/>
      <c r="V1379" s="20"/>
      <c r="W1379" s="20"/>
      <c r="X1379" s="20"/>
      <c r="Y1379" s="20"/>
      <c r="Z1379" s="20"/>
      <c r="AA1379" s="11"/>
      <c r="AB1379" s="20"/>
    </row>
    <row r="1380" spans="1:28" s="3" customFormat="1" ht="11.25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0"/>
      <c r="S1380" s="20"/>
      <c r="T1380" s="20"/>
      <c r="U1380" s="20"/>
      <c r="V1380" s="20"/>
      <c r="W1380" s="20"/>
      <c r="X1380" s="20"/>
      <c r="Y1380" s="20"/>
      <c r="Z1380" s="20"/>
      <c r="AA1380" s="11"/>
      <c r="AB1380" s="20"/>
    </row>
    <row r="1381" spans="1:28" s="3" customFormat="1" ht="11.25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0"/>
      <c r="S1381" s="20"/>
      <c r="T1381" s="20"/>
      <c r="U1381" s="20"/>
      <c r="V1381" s="20"/>
      <c r="W1381" s="20"/>
      <c r="X1381" s="20"/>
      <c r="Y1381" s="20"/>
      <c r="Z1381" s="20"/>
      <c r="AA1381" s="11"/>
      <c r="AB1381" s="20"/>
    </row>
    <row r="1382" spans="1:28" s="3" customFormat="1" ht="11.25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0"/>
      <c r="S1382" s="20"/>
      <c r="T1382" s="20"/>
      <c r="U1382" s="20"/>
      <c r="V1382" s="20"/>
      <c r="W1382" s="20"/>
      <c r="X1382" s="20"/>
      <c r="Y1382" s="20"/>
      <c r="Z1382" s="20"/>
      <c r="AA1382" s="11"/>
      <c r="AB1382" s="20"/>
    </row>
    <row r="1383" spans="1:28" s="3" customFormat="1" ht="11.25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0"/>
      <c r="S1383" s="20"/>
      <c r="T1383" s="20"/>
      <c r="U1383" s="20"/>
      <c r="V1383" s="20"/>
      <c r="W1383" s="20"/>
      <c r="X1383" s="20"/>
      <c r="Y1383" s="20"/>
      <c r="Z1383" s="20"/>
      <c r="AA1383" s="11"/>
      <c r="AB1383" s="20"/>
    </row>
    <row r="1384" spans="1:28" s="3" customFormat="1" ht="11.25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0"/>
      <c r="S1384" s="20"/>
      <c r="T1384" s="20"/>
      <c r="U1384" s="20"/>
      <c r="V1384" s="20"/>
      <c r="W1384" s="20"/>
      <c r="X1384" s="20"/>
      <c r="Y1384" s="20"/>
      <c r="Z1384" s="20"/>
      <c r="AA1384" s="11"/>
      <c r="AB1384" s="20"/>
    </row>
    <row r="1385" spans="1:28" s="3" customFormat="1" ht="11.25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0"/>
      <c r="S1385" s="20"/>
      <c r="T1385" s="20"/>
      <c r="U1385" s="20"/>
      <c r="V1385" s="20"/>
      <c r="W1385" s="20"/>
      <c r="X1385" s="20"/>
      <c r="Y1385" s="20"/>
      <c r="Z1385" s="20"/>
      <c r="AA1385" s="11"/>
      <c r="AB1385" s="20"/>
    </row>
    <row r="1386" spans="1:28" s="3" customFormat="1" ht="11.25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0"/>
      <c r="S1386" s="20"/>
      <c r="T1386" s="20"/>
      <c r="U1386" s="20"/>
      <c r="V1386" s="20"/>
      <c r="W1386" s="20"/>
      <c r="X1386" s="20"/>
      <c r="Y1386" s="20"/>
      <c r="Z1386" s="20"/>
      <c r="AA1386" s="11"/>
      <c r="AB1386" s="20"/>
    </row>
    <row r="1387" spans="1:28" s="3" customFormat="1" ht="11.25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0"/>
      <c r="S1387" s="20"/>
      <c r="T1387" s="20"/>
      <c r="U1387" s="20"/>
      <c r="V1387" s="20"/>
      <c r="W1387" s="20"/>
      <c r="X1387" s="20"/>
      <c r="Y1387" s="20"/>
      <c r="Z1387" s="20"/>
      <c r="AA1387" s="11"/>
      <c r="AB1387" s="20"/>
    </row>
    <row r="1388" spans="1:28" s="3" customFormat="1" ht="11.25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0"/>
      <c r="S1388" s="20"/>
      <c r="T1388" s="20"/>
      <c r="U1388" s="20"/>
      <c r="V1388" s="20"/>
      <c r="W1388" s="20"/>
      <c r="X1388" s="20"/>
      <c r="Y1388" s="20"/>
      <c r="Z1388" s="20"/>
      <c r="AA1388" s="11"/>
      <c r="AB1388" s="20"/>
    </row>
    <row r="1389" spans="1:28" s="3" customFormat="1" ht="11.25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0"/>
      <c r="S1389" s="20"/>
      <c r="T1389" s="20"/>
      <c r="U1389" s="20"/>
      <c r="V1389" s="20"/>
      <c r="W1389" s="20"/>
      <c r="X1389" s="20"/>
      <c r="Y1389" s="20"/>
      <c r="Z1389" s="20"/>
      <c r="AA1389" s="11"/>
      <c r="AB1389" s="20"/>
    </row>
    <row r="1390" spans="1:28" s="3" customFormat="1" ht="11.25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0"/>
      <c r="S1390" s="20"/>
      <c r="T1390" s="20"/>
      <c r="U1390" s="20"/>
      <c r="V1390" s="20"/>
      <c r="W1390" s="20"/>
      <c r="X1390" s="20"/>
      <c r="Y1390" s="20"/>
      <c r="Z1390" s="20"/>
      <c r="AA1390" s="11"/>
      <c r="AB1390" s="20"/>
    </row>
    <row r="1391" spans="1:28" s="3" customFormat="1" ht="11.25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0"/>
      <c r="S1391" s="20"/>
      <c r="T1391" s="20"/>
      <c r="U1391" s="20"/>
      <c r="V1391" s="20"/>
      <c r="W1391" s="20"/>
      <c r="X1391" s="20"/>
      <c r="Y1391" s="20"/>
      <c r="Z1391" s="20"/>
      <c r="AA1391" s="11"/>
      <c r="AB1391" s="20"/>
    </row>
    <row r="1392" spans="1:28" s="3" customFormat="1" ht="11.25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0"/>
      <c r="S1392" s="20"/>
      <c r="T1392" s="20"/>
      <c r="U1392" s="20"/>
      <c r="V1392" s="20"/>
      <c r="W1392" s="20"/>
      <c r="X1392" s="20"/>
      <c r="Y1392" s="20"/>
      <c r="Z1392" s="20"/>
      <c r="AA1392" s="11"/>
      <c r="AB1392" s="20"/>
    </row>
    <row r="1393" spans="1:28" s="3" customFormat="1" ht="11.25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0"/>
      <c r="S1393" s="20"/>
      <c r="T1393" s="20"/>
      <c r="U1393" s="20"/>
      <c r="V1393" s="20"/>
      <c r="W1393" s="20"/>
      <c r="X1393" s="20"/>
      <c r="Y1393" s="20"/>
      <c r="Z1393" s="20"/>
      <c r="AA1393" s="11"/>
      <c r="AB1393" s="20"/>
    </row>
    <row r="1394" spans="1:28" s="3" customFormat="1" ht="11.25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0"/>
      <c r="S1394" s="20"/>
      <c r="T1394" s="20"/>
      <c r="U1394" s="20"/>
      <c r="V1394" s="20"/>
      <c r="W1394" s="20"/>
      <c r="X1394" s="20"/>
      <c r="Y1394" s="20"/>
      <c r="Z1394" s="20"/>
      <c r="AA1394" s="11"/>
      <c r="AB1394" s="20"/>
    </row>
    <row r="1395" spans="1:28" s="3" customFormat="1" ht="11.25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0"/>
      <c r="S1395" s="20"/>
      <c r="T1395" s="20"/>
      <c r="U1395" s="20"/>
      <c r="V1395" s="20"/>
      <c r="W1395" s="20"/>
      <c r="X1395" s="20"/>
      <c r="Y1395" s="20"/>
      <c r="Z1395" s="20"/>
      <c r="AA1395" s="11"/>
      <c r="AB1395" s="20"/>
    </row>
    <row r="1396" spans="1:28" s="3" customFormat="1" ht="11.25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0"/>
      <c r="S1396" s="20"/>
      <c r="T1396" s="20"/>
      <c r="U1396" s="20"/>
      <c r="V1396" s="20"/>
      <c r="W1396" s="20"/>
      <c r="X1396" s="20"/>
      <c r="Y1396" s="20"/>
      <c r="Z1396" s="20"/>
      <c r="AA1396" s="11"/>
      <c r="AB1396" s="20"/>
    </row>
    <row r="1397" spans="1:28" s="3" customFormat="1" ht="11.25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0"/>
      <c r="S1397" s="20"/>
      <c r="T1397" s="20"/>
      <c r="U1397" s="20"/>
      <c r="V1397" s="20"/>
      <c r="W1397" s="20"/>
      <c r="X1397" s="20"/>
      <c r="Y1397" s="20"/>
      <c r="Z1397" s="20"/>
      <c r="AA1397" s="11"/>
      <c r="AB1397" s="20"/>
    </row>
    <row r="1398" spans="1:28" s="3" customFormat="1" ht="11.25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0"/>
      <c r="S1398" s="20"/>
      <c r="T1398" s="20"/>
      <c r="U1398" s="20"/>
      <c r="V1398" s="20"/>
      <c r="W1398" s="20"/>
      <c r="X1398" s="20"/>
      <c r="Y1398" s="20"/>
      <c r="Z1398" s="20"/>
      <c r="AA1398" s="11"/>
      <c r="AB1398" s="20"/>
    </row>
    <row r="1399" spans="1:28" s="3" customFormat="1" ht="11.25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0"/>
      <c r="S1399" s="20"/>
      <c r="T1399" s="20"/>
      <c r="U1399" s="20"/>
      <c r="V1399" s="20"/>
      <c r="W1399" s="20"/>
      <c r="X1399" s="20"/>
      <c r="Y1399" s="20"/>
      <c r="Z1399" s="20"/>
      <c r="AA1399" s="11"/>
      <c r="AB1399" s="20"/>
    </row>
    <row r="1400" spans="1:28" s="3" customFormat="1" ht="11.25">
      <c r="A1400" s="20"/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0"/>
      <c r="S1400" s="20"/>
      <c r="T1400" s="20"/>
      <c r="U1400" s="20"/>
      <c r="V1400" s="20"/>
      <c r="W1400" s="20"/>
      <c r="X1400" s="20"/>
      <c r="Y1400" s="20"/>
      <c r="Z1400" s="20"/>
      <c r="AA1400" s="11"/>
      <c r="AB1400" s="20"/>
    </row>
    <row r="1401" spans="1:28" s="3" customFormat="1" ht="11.25">
      <c r="A1401" s="20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0"/>
      <c r="S1401" s="20"/>
      <c r="T1401" s="20"/>
      <c r="U1401" s="20"/>
      <c r="V1401" s="20"/>
      <c r="W1401" s="20"/>
      <c r="X1401" s="20"/>
      <c r="Y1401" s="20"/>
      <c r="Z1401" s="20"/>
      <c r="AA1401" s="11"/>
      <c r="AB1401" s="20"/>
    </row>
    <row r="1402" spans="1:28" s="3" customFormat="1" ht="11.25">
      <c r="A1402" s="20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0"/>
      <c r="S1402" s="20"/>
      <c r="T1402" s="20"/>
      <c r="U1402" s="20"/>
      <c r="V1402" s="20"/>
      <c r="W1402" s="20"/>
      <c r="X1402" s="20"/>
      <c r="Y1402" s="20"/>
      <c r="Z1402" s="20"/>
      <c r="AA1402" s="11"/>
      <c r="AB1402" s="20"/>
    </row>
    <row r="1403" spans="1:28" s="3" customFormat="1" ht="11.25">
      <c r="A1403" s="20"/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0"/>
      <c r="S1403" s="20"/>
      <c r="T1403" s="20"/>
      <c r="U1403" s="20"/>
      <c r="V1403" s="20"/>
      <c r="W1403" s="20"/>
      <c r="X1403" s="20"/>
      <c r="Y1403" s="20"/>
      <c r="Z1403" s="20"/>
      <c r="AA1403" s="11"/>
      <c r="AB1403" s="20"/>
    </row>
    <row r="1404" spans="1:28" s="3" customFormat="1" ht="11.25">
      <c r="A1404" s="20"/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0"/>
      <c r="S1404" s="20"/>
      <c r="T1404" s="20"/>
      <c r="U1404" s="20"/>
      <c r="V1404" s="20"/>
      <c r="W1404" s="20"/>
      <c r="X1404" s="20"/>
      <c r="Y1404" s="20"/>
      <c r="Z1404" s="20"/>
      <c r="AA1404" s="11"/>
      <c r="AB1404" s="20"/>
    </row>
    <row r="1405" spans="1:28" s="3" customFormat="1" ht="11.25">
      <c r="A1405" s="20"/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0"/>
      <c r="S1405" s="20"/>
      <c r="T1405" s="20"/>
      <c r="U1405" s="20"/>
      <c r="V1405" s="20"/>
      <c r="W1405" s="20"/>
      <c r="X1405" s="20"/>
      <c r="Y1405" s="20"/>
      <c r="Z1405" s="20"/>
      <c r="AA1405" s="11"/>
      <c r="AB1405" s="20"/>
    </row>
    <row r="1406" spans="1:28" s="3" customFormat="1" ht="11.25">
      <c r="A1406" s="20"/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0"/>
      <c r="S1406" s="20"/>
      <c r="T1406" s="20"/>
      <c r="U1406" s="20"/>
      <c r="V1406" s="20"/>
      <c r="W1406" s="20"/>
      <c r="X1406" s="20"/>
      <c r="Y1406" s="20"/>
      <c r="Z1406" s="20"/>
      <c r="AA1406" s="11"/>
      <c r="AB1406" s="20"/>
    </row>
    <row r="1407" spans="1:28" s="3" customFormat="1" ht="11.25">
      <c r="A1407" s="20"/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0"/>
      <c r="S1407" s="20"/>
      <c r="T1407" s="20"/>
      <c r="U1407" s="20"/>
      <c r="V1407" s="20"/>
      <c r="W1407" s="20"/>
      <c r="X1407" s="20"/>
      <c r="Y1407" s="20"/>
      <c r="Z1407" s="20"/>
      <c r="AA1407" s="11"/>
      <c r="AB1407" s="20"/>
    </row>
    <row r="1408" spans="1:28" s="3" customFormat="1" ht="11.25">
      <c r="A1408" s="20"/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  <c r="S1408" s="20"/>
      <c r="T1408" s="20"/>
      <c r="U1408" s="20"/>
      <c r="V1408" s="20"/>
      <c r="W1408" s="20"/>
      <c r="X1408" s="20"/>
      <c r="Y1408" s="20"/>
      <c r="Z1408" s="20"/>
      <c r="AA1408" s="11"/>
      <c r="AB1408" s="20"/>
    </row>
    <row r="1409" spans="1:28" s="3" customFormat="1" ht="11.25">
      <c r="A1409" s="20"/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0"/>
      <c r="S1409" s="20"/>
      <c r="T1409" s="20"/>
      <c r="U1409" s="20"/>
      <c r="V1409" s="20"/>
      <c r="W1409" s="20"/>
      <c r="X1409" s="20"/>
      <c r="Y1409" s="20"/>
      <c r="Z1409" s="20"/>
      <c r="AA1409" s="11"/>
      <c r="AB1409" s="20"/>
    </row>
    <row r="1410" spans="1:28" s="3" customFormat="1" ht="11.25">
      <c r="A1410" s="20"/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0"/>
      <c r="S1410" s="20"/>
      <c r="T1410" s="20"/>
      <c r="U1410" s="20"/>
      <c r="V1410" s="20"/>
      <c r="W1410" s="20"/>
      <c r="X1410" s="20"/>
      <c r="Y1410" s="20"/>
      <c r="Z1410" s="20"/>
      <c r="AA1410" s="11"/>
      <c r="AB1410" s="20"/>
    </row>
    <row r="1411" spans="1:28" s="3" customFormat="1" ht="11.25">
      <c r="A1411" s="20"/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0"/>
      <c r="S1411" s="20"/>
      <c r="T1411" s="20"/>
      <c r="U1411" s="20"/>
      <c r="V1411" s="20"/>
      <c r="W1411" s="20"/>
      <c r="X1411" s="20"/>
      <c r="Y1411" s="20"/>
      <c r="Z1411" s="20"/>
      <c r="AA1411" s="11"/>
      <c r="AB1411" s="20"/>
    </row>
    <row r="1412" spans="1:28" s="3" customFormat="1" ht="11.25">
      <c r="A1412" s="20"/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0"/>
      <c r="S1412" s="20"/>
      <c r="T1412" s="20"/>
      <c r="U1412" s="20"/>
      <c r="V1412" s="20"/>
      <c r="W1412" s="20"/>
      <c r="X1412" s="20"/>
      <c r="Y1412" s="20"/>
      <c r="Z1412" s="20"/>
      <c r="AA1412" s="11"/>
      <c r="AB1412" s="20"/>
    </row>
    <row r="1413" spans="1:28" s="3" customFormat="1" ht="11.25">
      <c r="A1413" s="20"/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0"/>
      <c r="S1413" s="20"/>
      <c r="T1413" s="20"/>
      <c r="U1413" s="20"/>
      <c r="V1413" s="20"/>
      <c r="W1413" s="20"/>
      <c r="X1413" s="20"/>
      <c r="Y1413" s="20"/>
      <c r="Z1413" s="20"/>
      <c r="AA1413" s="11"/>
      <c r="AB1413" s="20"/>
    </row>
    <row r="1414" spans="1:28" s="3" customFormat="1" ht="11.25">
      <c r="A1414" s="20"/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0"/>
      <c r="S1414" s="20"/>
      <c r="T1414" s="20"/>
      <c r="U1414" s="20"/>
      <c r="V1414" s="20"/>
      <c r="W1414" s="20"/>
      <c r="X1414" s="20"/>
      <c r="Y1414" s="20"/>
      <c r="Z1414" s="20"/>
      <c r="AA1414" s="11"/>
      <c r="AB1414" s="20"/>
    </row>
    <row r="1415" spans="1:28" s="3" customFormat="1" ht="11.25">
      <c r="A1415" s="20"/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0"/>
      <c r="S1415" s="20"/>
      <c r="T1415" s="20"/>
      <c r="U1415" s="20"/>
      <c r="V1415" s="20"/>
      <c r="W1415" s="20"/>
      <c r="X1415" s="20"/>
      <c r="Y1415" s="20"/>
      <c r="Z1415" s="20"/>
      <c r="AA1415" s="11"/>
      <c r="AB1415" s="20"/>
    </row>
    <row r="1416" spans="1:28" s="3" customFormat="1" ht="11.25">
      <c r="A1416" s="20"/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0"/>
      <c r="S1416" s="20"/>
      <c r="T1416" s="20"/>
      <c r="U1416" s="20"/>
      <c r="V1416" s="20"/>
      <c r="W1416" s="20"/>
      <c r="X1416" s="20"/>
      <c r="Y1416" s="20"/>
      <c r="Z1416" s="20"/>
      <c r="AA1416" s="11"/>
      <c r="AB1416" s="20"/>
    </row>
    <row r="1417" spans="1:28" s="3" customFormat="1" ht="11.25">
      <c r="A1417" s="20"/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0"/>
      <c r="S1417" s="20"/>
      <c r="T1417" s="20"/>
      <c r="U1417" s="20"/>
      <c r="V1417" s="20"/>
      <c r="W1417" s="20"/>
      <c r="X1417" s="20"/>
      <c r="Y1417" s="20"/>
      <c r="Z1417" s="20"/>
      <c r="AA1417" s="11"/>
      <c r="AB1417" s="20"/>
    </row>
    <row r="1418" spans="1:28" s="3" customFormat="1" ht="11.25">
      <c r="A1418" s="20"/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0"/>
      <c r="S1418" s="20"/>
      <c r="T1418" s="20"/>
      <c r="U1418" s="20"/>
      <c r="V1418" s="20"/>
      <c r="W1418" s="20"/>
      <c r="X1418" s="20"/>
      <c r="Y1418" s="20"/>
      <c r="Z1418" s="20"/>
      <c r="AA1418" s="11"/>
      <c r="AB1418" s="20"/>
    </row>
    <row r="1419" spans="1:28" s="3" customFormat="1" ht="11.25">
      <c r="A1419" s="20"/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0"/>
      <c r="S1419" s="20"/>
      <c r="T1419" s="20"/>
      <c r="U1419" s="20"/>
      <c r="V1419" s="20"/>
      <c r="W1419" s="20"/>
      <c r="X1419" s="20"/>
      <c r="Y1419" s="20"/>
      <c r="Z1419" s="20"/>
      <c r="AA1419" s="11"/>
      <c r="AB1419" s="20"/>
    </row>
    <row r="1420" spans="1:28" s="3" customFormat="1" ht="11.25">
      <c r="A1420" s="20"/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0"/>
      <c r="S1420" s="20"/>
      <c r="T1420" s="20"/>
      <c r="U1420" s="20"/>
      <c r="V1420" s="20"/>
      <c r="W1420" s="20"/>
      <c r="X1420" s="20"/>
      <c r="Y1420" s="20"/>
      <c r="Z1420" s="20"/>
      <c r="AA1420" s="11"/>
      <c r="AB1420" s="20"/>
    </row>
    <row r="1421" spans="1:28" s="3" customFormat="1" ht="11.25">
      <c r="A1421" s="20"/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0"/>
      <c r="S1421" s="20"/>
      <c r="T1421" s="20"/>
      <c r="U1421" s="20"/>
      <c r="V1421" s="20"/>
      <c r="W1421" s="20"/>
      <c r="X1421" s="20"/>
      <c r="Y1421" s="20"/>
      <c r="Z1421" s="20"/>
      <c r="AA1421" s="11"/>
      <c r="AB1421" s="20"/>
    </row>
    <row r="1422" spans="1:28" s="3" customFormat="1" ht="11.25">
      <c r="A1422" s="20"/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0"/>
      <c r="S1422" s="20"/>
      <c r="T1422" s="20"/>
      <c r="U1422" s="20"/>
      <c r="V1422" s="20"/>
      <c r="W1422" s="20"/>
      <c r="X1422" s="20"/>
      <c r="Y1422" s="20"/>
      <c r="Z1422" s="20"/>
      <c r="AA1422" s="11"/>
      <c r="AB1422" s="20"/>
    </row>
    <row r="1423" spans="1:28" s="3" customFormat="1" ht="11.25">
      <c r="A1423" s="20"/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0"/>
      <c r="S1423" s="20"/>
      <c r="T1423" s="20"/>
      <c r="U1423" s="20"/>
      <c r="V1423" s="20"/>
      <c r="W1423" s="20"/>
      <c r="X1423" s="20"/>
      <c r="Y1423" s="20"/>
      <c r="Z1423" s="20"/>
      <c r="AA1423" s="11"/>
      <c r="AB1423" s="20"/>
    </row>
    <row r="1424" spans="1:28" s="3" customFormat="1" ht="11.25">
      <c r="A1424" s="20"/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0"/>
      <c r="S1424" s="20"/>
      <c r="T1424" s="20"/>
      <c r="U1424" s="20"/>
      <c r="V1424" s="20"/>
      <c r="W1424" s="20"/>
      <c r="X1424" s="20"/>
      <c r="Y1424" s="20"/>
      <c r="Z1424" s="20"/>
      <c r="AA1424" s="11"/>
      <c r="AB1424" s="20"/>
    </row>
    <row r="1425" spans="1:28" s="3" customFormat="1" ht="11.25">
      <c r="A1425" s="20"/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0"/>
      <c r="S1425" s="20"/>
      <c r="T1425" s="20"/>
      <c r="U1425" s="20"/>
      <c r="V1425" s="20"/>
      <c r="W1425" s="20"/>
      <c r="X1425" s="20"/>
      <c r="Y1425" s="20"/>
      <c r="Z1425" s="20"/>
      <c r="AA1425" s="11"/>
      <c r="AB1425" s="20"/>
    </row>
    <row r="1426" spans="1:28" s="3" customFormat="1" ht="11.25">
      <c r="A1426" s="20"/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0"/>
      <c r="S1426" s="20"/>
      <c r="T1426" s="20"/>
      <c r="U1426" s="20"/>
      <c r="V1426" s="20"/>
      <c r="W1426" s="20"/>
      <c r="X1426" s="20"/>
      <c r="Y1426" s="20"/>
      <c r="Z1426" s="20"/>
      <c r="AA1426" s="11"/>
      <c r="AB1426" s="20"/>
    </row>
    <row r="1427" spans="1:28" s="3" customFormat="1" ht="11.25">
      <c r="A1427" s="20"/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0"/>
      <c r="S1427" s="20"/>
      <c r="T1427" s="20"/>
      <c r="U1427" s="20"/>
      <c r="V1427" s="20"/>
      <c r="W1427" s="20"/>
      <c r="X1427" s="20"/>
      <c r="Y1427" s="20"/>
      <c r="Z1427" s="20"/>
      <c r="AA1427" s="11"/>
      <c r="AB1427" s="20"/>
    </row>
    <row r="1428" spans="1:28" s="3" customFormat="1" ht="11.25">
      <c r="A1428" s="20"/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0"/>
      <c r="S1428" s="20"/>
      <c r="T1428" s="20"/>
      <c r="U1428" s="20"/>
      <c r="V1428" s="20"/>
      <c r="W1428" s="20"/>
      <c r="X1428" s="20"/>
      <c r="Y1428" s="20"/>
      <c r="Z1428" s="20"/>
      <c r="AA1428" s="11"/>
      <c r="AB1428" s="20"/>
    </row>
    <row r="1429" spans="1:28" s="3" customFormat="1" ht="11.25">
      <c r="A1429" s="20"/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0"/>
      <c r="S1429" s="20"/>
      <c r="T1429" s="20"/>
      <c r="U1429" s="20"/>
      <c r="V1429" s="20"/>
      <c r="W1429" s="20"/>
      <c r="X1429" s="20"/>
      <c r="Y1429" s="20"/>
      <c r="Z1429" s="20"/>
      <c r="AA1429" s="11"/>
      <c r="AB1429" s="20"/>
    </row>
    <row r="1430" spans="1:28" s="3" customFormat="1" ht="11.25">
      <c r="A1430" s="20"/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0"/>
      <c r="S1430" s="20"/>
      <c r="T1430" s="20"/>
      <c r="U1430" s="20"/>
      <c r="V1430" s="20"/>
      <c r="W1430" s="20"/>
      <c r="X1430" s="20"/>
      <c r="Y1430" s="20"/>
      <c r="Z1430" s="20"/>
      <c r="AA1430" s="11"/>
      <c r="AB1430" s="20"/>
    </row>
    <row r="1431" spans="1:28" s="3" customFormat="1" ht="11.25">
      <c r="A1431" s="20"/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0"/>
      <c r="S1431" s="20"/>
      <c r="T1431" s="20"/>
      <c r="U1431" s="20"/>
      <c r="V1431" s="20"/>
      <c r="W1431" s="20"/>
      <c r="X1431" s="20"/>
      <c r="Y1431" s="20"/>
      <c r="Z1431" s="20"/>
      <c r="AA1431" s="11"/>
      <c r="AB1431" s="20"/>
    </row>
    <row r="1432" spans="1:28" s="3" customFormat="1" ht="11.25">
      <c r="A1432" s="20"/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0"/>
      <c r="S1432" s="20"/>
      <c r="T1432" s="20"/>
      <c r="U1432" s="20"/>
      <c r="V1432" s="20"/>
      <c r="W1432" s="20"/>
      <c r="X1432" s="20"/>
      <c r="Y1432" s="20"/>
      <c r="Z1432" s="20"/>
      <c r="AA1432" s="11"/>
      <c r="AB1432" s="20"/>
    </row>
    <row r="1433" spans="1:28" s="3" customFormat="1" ht="11.25">
      <c r="A1433" s="20"/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0"/>
      <c r="S1433" s="20"/>
      <c r="T1433" s="20"/>
      <c r="U1433" s="20"/>
      <c r="V1433" s="20"/>
      <c r="W1433" s="20"/>
      <c r="X1433" s="20"/>
      <c r="Y1433" s="20"/>
      <c r="Z1433" s="20"/>
      <c r="AA1433" s="11"/>
      <c r="AB1433" s="20"/>
    </row>
    <row r="1434" spans="1:28" s="3" customFormat="1" ht="11.25">
      <c r="A1434" s="20"/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0"/>
      <c r="S1434" s="20"/>
      <c r="T1434" s="20"/>
      <c r="U1434" s="20"/>
      <c r="V1434" s="20"/>
      <c r="W1434" s="20"/>
      <c r="X1434" s="20"/>
      <c r="Y1434" s="20"/>
      <c r="Z1434" s="20"/>
      <c r="AA1434" s="11"/>
      <c r="AB1434" s="20"/>
    </row>
    <row r="1435" spans="1:28" s="3" customFormat="1" ht="11.25">
      <c r="A1435" s="20"/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0"/>
      <c r="S1435" s="20"/>
      <c r="T1435" s="20"/>
      <c r="U1435" s="20"/>
      <c r="V1435" s="20"/>
      <c r="W1435" s="20"/>
      <c r="X1435" s="20"/>
      <c r="Y1435" s="20"/>
      <c r="Z1435" s="20"/>
      <c r="AA1435" s="11"/>
      <c r="AB1435" s="20"/>
    </row>
    <row r="1436" spans="1:28" s="3" customFormat="1" ht="11.25">
      <c r="A1436" s="20"/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0"/>
      <c r="S1436" s="20"/>
      <c r="T1436" s="20"/>
      <c r="U1436" s="20"/>
      <c r="V1436" s="20"/>
      <c r="W1436" s="20"/>
      <c r="X1436" s="20"/>
      <c r="Y1436" s="20"/>
      <c r="Z1436" s="20"/>
      <c r="AA1436" s="11"/>
      <c r="AB1436" s="20"/>
    </row>
    <row r="1437" spans="1:28" s="3" customFormat="1" ht="11.25">
      <c r="A1437" s="20"/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0"/>
      <c r="S1437" s="20"/>
      <c r="T1437" s="20"/>
      <c r="U1437" s="20"/>
      <c r="V1437" s="20"/>
      <c r="W1437" s="20"/>
      <c r="X1437" s="20"/>
      <c r="Y1437" s="20"/>
      <c r="Z1437" s="20"/>
      <c r="AA1437" s="11"/>
      <c r="AB1437" s="20"/>
    </row>
    <row r="1438" spans="1:28" s="3" customFormat="1" ht="11.25">
      <c r="A1438" s="20"/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0"/>
      <c r="S1438" s="20"/>
      <c r="T1438" s="20"/>
      <c r="U1438" s="20"/>
      <c r="V1438" s="20"/>
      <c r="W1438" s="20"/>
      <c r="X1438" s="20"/>
      <c r="Y1438" s="20"/>
      <c r="Z1438" s="20"/>
      <c r="AA1438" s="11"/>
      <c r="AB1438" s="20"/>
    </row>
    <row r="1439" spans="1:28" s="3" customFormat="1" ht="11.25">
      <c r="A1439" s="20"/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0"/>
      <c r="S1439" s="20"/>
      <c r="T1439" s="20"/>
      <c r="U1439" s="20"/>
      <c r="V1439" s="20"/>
      <c r="W1439" s="20"/>
      <c r="X1439" s="20"/>
      <c r="Y1439" s="20"/>
      <c r="Z1439" s="20"/>
      <c r="AA1439" s="11"/>
      <c r="AB1439" s="20"/>
    </row>
    <row r="1440" spans="1:28" s="3" customFormat="1" ht="11.25">
      <c r="A1440" s="20"/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0"/>
      <c r="S1440" s="20"/>
      <c r="T1440" s="20"/>
      <c r="U1440" s="20"/>
      <c r="V1440" s="20"/>
      <c r="W1440" s="20"/>
      <c r="X1440" s="20"/>
      <c r="Y1440" s="20"/>
      <c r="Z1440" s="20"/>
      <c r="AA1440" s="11"/>
      <c r="AB1440" s="20"/>
    </row>
    <row r="1441" spans="1:28" s="3" customFormat="1" ht="11.25">
      <c r="A1441" s="20"/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0"/>
      <c r="S1441" s="20"/>
      <c r="T1441" s="20"/>
      <c r="U1441" s="20"/>
      <c r="V1441" s="20"/>
      <c r="W1441" s="20"/>
      <c r="X1441" s="20"/>
      <c r="Y1441" s="20"/>
      <c r="Z1441" s="20"/>
      <c r="AA1441" s="11"/>
      <c r="AB1441" s="20"/>
    </row>
    <row r="1442" spans="1:28" s="3" customFormat="1" ht="11.25">
      <c r="A1442" s="20"/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0"/>
      <c r="S1442" s="20"/>
      <c r="T1442" s="20"/>
      <c r="U1442" s="20"/>
      <c r="V1442" s="20"/>
      <c r="W1442" s="20"/>
      <c r="X1442" s="20"/>
      <c r="Y1442" s="20"/>
      <c r="Z1442" s="20"/>
      <c r="AA1442" s="11"/>
      <c r="AB1442" s="20"/>
    </row>
    <row r="1443" spans="1:28" s="3" customFormat="1" ht="11.25">
      <c r="A1443" s="20"/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0"/>
      <c r="S1443" s="20"/>
      <c r="T1443" s="20"/>
      <c r="U1443" s="20"/>
      <c r="V1443" s="20"/>
      <c r="W1443" s="20"/>
      <c r="X1443" s="20"/>
      <c r="Y1443" s="20"/>
      <c r="Z1443" s="20"/>
      <c r="AA1443" s="11"/>
      <c r="AB1443" s="20"/>
    </row>
    <row r="1444" spans="1:28" s="3" customFormat="1" ht="11.25">
      <c r="A1444" s="20"/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0"/>
      <c r="S1444" s="20"/>
      <c r="T1444" s="20"/>
      <c r="U1444" s="20"/>
      <c r="V1444" s="20"/>
      <c r="W1444" s="20"/>
      <c r="X1444" s="20"/>
      <c r="Y1444" s="20"/>
      <c r="Z1444" s="20"/>
      <c r="AA1444" s="11"/>
      <c r="AB1444" s="20"/>
    </row>
    <row r="1445" spans="1:28" s="3" customFormat="1" ht="11.25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0"/>
      <c r="S1445" s="20"/>
      <c r="T1445" s="20"/>
      <c r="U1445" s="20"/>
      <c r="V1445" s="20"/>
      <c r="W1445" s="20"/>
      <c r="X1445" s="20"/>
      <c r="Y1445" s="20"/>
      <c r="Z1445" s="20"/>
      <c r="AA1445" s="11"/>
      <c r="AB1445" s="20"/>
    </row>
    <row r="1446" spans="1:28" s="3" customFormat="1" ht="11.25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0"/>
      <c r="S1446" s="20"/>
      <c r="T1446" s="20"/>
      <c r="U1446" s="20"/>
      <c r="V1446" s="20"/>
      <c r="W1446" s="20"/>
      <c r="X1446" s="20"/>
      <c r="Y1446" s="20"/>
      <c r="Z1446" s="20"/>
      <c r="AA1446" s="11"/>
      <c r="AB1446" s="20"/>
    </row>
    <row r="1447" spans="1:28" s="3" customFormat="1" ht="11.25">
      <c r="A1447" s="20"/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0"/>
      <c r="S1447" s="20"/>
      <c r="T1447" s="20"/>
      <c r="U1447" s="20"/>
      <c r="V1447" s="20"/>
      <c r="W1447" s="20"/>
      <c r="X1447" s="20"/>
      <c r="Y1447" s="20"/>
      <c r="Z1447" s="20"/>
      <c r="AA1447" s="11"/>
      <c r="AB1447" s="20"/>
    </row>
    <row r="1448" spans="1:28" s="3" customFormat="1" ht="11.25">
      <c r="A1448" s="20"/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0"/>
      <c r="S1448" s="20"/>
      <c r="T1448" s="20"/>
      <c r="U1448" s="20"/>
      <c r="V1448" s="20"/>
      <c r="W1448" s="20"/>
      <c r="X1448" s="20"/>
      <c r="Y1448" s="20"/>
      <c r="Z1448" s="20"/>
      <c r="AA1448" s="11"/>
      <c r="AB1448" s="20"/>
    </row>
    <row r="1449" spans="1:28" s="3" customFormat="1" ht="11.25">
      <c r="A1449" s="20"/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0"/>
      <c r="S1449" s="20"/>
      <c r="T1449" s="20"/>
      <c r="U1449" s="20"/>
      <c r="V1449" s="20"/>
      <c r="W1449" s="20"/>
      <c r="X1449" s="20"/>
      <c r="Y1449" s="20"/>
      <c r="Z1449" s="20"/>
      <c r="AA1449" s="11"/>
      <c r="AB1449" s="20"/>
    </row>
    <row r="1450" spans="1:28" s="3" customFormat="1" ht="11.25">
      <c r="A1450" s="20"/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0"/>
      <c r="S1450" s="20"/>
      <c r="T1450" s="20"/>
      <c r="U1450" s="20"/>
      <c r="V1450" s="20"/>
      <c r="W1450" s="20"/>
      <c r="X1450" s="20"/>
      <c r="Y1450" s="20"/>
      <c r="Z1450" s="20"/>
      <c r="AA1450" s="11"/>
      <c r="AB1450" s="20"/>
    </row>
    <row r="1451" spans="1:28" s="3" customFormat="1" ht="11.25">
      <c r="A1451" s="20"/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0"/>
      <c r="S1451" s="20"/>
      <c r="T1451" s="20"/>
      <c r="U1451" s="20"/>
      <c r="V1451" s="20"/>
      <c r="W1451" s="20"/>
      <c r="X1451" s="20"/>
      <c r="Y1451" s="20"/>
      <c r="Z1451" s="20"/>
      <c r="AA1451" s="11"/>
      <c r="AB1451" s="20"/>
    </row>
    <row r="1452" spans="1:28" s="3" customFormat="1" ht="11.25">
      <c r="A1452" s="20"/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0"/>
      <c r="S1452" s="20"/>
      <c r="T1452" s="20"/>
      <c r="U1452" s="20"/>
      <c r="V1452" s="20"/>
      <c r="W1452" s="20"/>
      <c r="X1452" s="20"/>
      <c r="Y1452" s="20"/>
      <c r="Z1452" s="20"/>
      <c r="AA1452" s="11"/>
      <c r="AB1452" s="20"/>
    </row>
    <row r="1453" spans="1:28" s="3" customFormat="1" ht="11.25">
      <c r="A1453" s="20"/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0"/>
      <c r="S1453" s="20"/>
      <c r="T1453" s="20"/>
      <c r="U1453" s="20"/>
      <c r="V1453" s="20"/>
      <c r="W1453" s="20"/>
      <c r="X1453" s="20"/>
      <c r="Y1453" s="20"/>
      <c r="Z1453" s="20"/>
      <c r="AA1453" s="11"/>
      <c r="AB1453" s="20"/>
    </row>
    <row r="1454" spans="1:28" s="3" customFormat="1" ht="11.25">
      <c r="A1454" s="20"/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0"/>
      <c r="S1454" s="20"/>
      <c r="T1454" s="20"/>
      <c r="U1454" s="20"/>
      <c r="V1454" s="20"/>
      <c r="W1454" s="20"/>
      <c r="X1454" s="20"/>
      <c r="Y1454" s="20"/>
      <c r="Z1454" s="20"/>
      <c r="AA1454" s="11"/>
      <c r="AB1454" s="20"/>
    </row>
    <row r="1455" spans="1:28" s="3" customFormat="1" ht="11.25">
      <c r="A1455" s="20"/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0"/>
      <c r="S1455" s="20"/>
      <c r="T1455" s="20"/>
      <c r="U1455" s="20"/>
      <c r="V1455" s="20"/>
      <c r="W1455" s="20"/>
      <c r="X1455" s="20"/>
      <c r="Y1455" s="20"/>
      <c r="Z1455" s="20"/>
      <c r="AA1455" s="11"/>
      <c r="AB1455" s="20"/>
    </row>
    <row r="1456" spans="1:28" s="3" customFormat="1" ht="11.25">
      <c r="A1456" s="20"/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0"/>
      <c r="S1456" s="20"/>
      <c r="T1456" s="20"/>
      <c r="U1456" s="20"/>
      <c r="V1456" s="20"/>
      <c r="W1456" s="20"/>
      <c r="X1456" s="20"/>
      <c r="Y1456" s="20"/>
      <c r="Z1456" s="20"/>
      <c r="AA1456" s="11"/>
      <c r="AB1456" s="20"/>
    </row>
    <row r="1457" spans="1:28" s="3" customFormat="1" ht="11.25">
      <c r="A1457" s="20"/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0"/>
      <c r="S1457" s="20"/>
      <c r="T1457" s="20"/>
      <c r="U1457" s="20"/>
      <c r="V1457" s="20"/>
      <c r="W1457" s="20"/>
      <c r="X1457" s="20"/>
      <c r="Y1457" s="20"/>
      <c r="Z1457" s="20"/>
      <c r="AA1457" s="11"/>
      <c r="AB1457" s="20"/>
    </row>
    <row r="1458" spans="1:28" s="3" customFormat="1" ht="11.25">
      <c r="A1458" s="20"/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0"/>
      <c r="S1458" s="20"/>
      <c r="T1458" s="20"/>
      <c r="U1458" s="20"/>
      <c r="V1458" s="20"/>
      <c r="W1458" s="20"/>
      <c r="X1458" s="20"/>
      <c r="Y1458" s="20"/>
      <c r="Z1458" s="20"/>
      <c r="AA1458" s="11"/>
      <c r="AB1458" s="20"/>
    </row>
    <row r="1459" spans="1:28" s="3" customFormat="1" ht="11.25">
      <c r="A1459" s="20"/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0"/>
      <c r="S1459" s="20"/>
      <c r="T1459" s="20"/>
      <c r="U1459" s="20"/>
      <c r="V1459" s="20"/>
      <c r="W1459" s="20"/>
      <c r="X1459" s="20"/>
      <c r="Y1459" s="20"/>
      <c r="Z1459" s="20"/>
      <c r="AA1459" s="11"/>
      <c r="AB1459" s="20"/>
    </row>
    <row r="1460" spans="1:28" s="3" customFormat="1" ht="11.25">
      <c r="A1460" s="20"/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0"/>
      <c r="S1460" s="20"/>
      <c r="T1460" s="20"/>
      <c r="U1460" s="20"/>
      <c r="V1460" s="20"/>
      <c r="W1460" s="20"/>
      <c r="X1460" s="20"/>
      <c r="Y1460" s="20"/>
      <c r="Z1460" s="20"/>
      <c r="AA1460" s="11"/>
      <c r="AB1460" s="20"/>
    </row>
    <row r="1461" spans="1:28" s="3" customFormat="1" ht="11.25">
      <c r="A1461" s="20"/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0"/>
      <c r="S1461" s="20"/>
      <c r="T1461" s="20"/>
      <c r="U1461" s="20"/>
      <c r="V1461" s="20"/>
      <c r="W1461" s="20"/>
      <c r="X1461" s="20"/>
      <c r="Y1461" s="20"/>
      <c r="Z1461" s="20"/>
      <c r="AA1461" s="11"/>
      <c r="AB1461" s="20"/>
    </row>
    <row r="1462" spans="1:28" s="3" customFormat="1" ht="11.25">
      <c r="A1462" s="20"/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0"/>
      <c r="S1462" s="20"/>
      <c r="T1462" s="20"/>
      <c r="U1462" s="20"/>
      <c r="V1462" s="20"/>
      <c r="W1462" s="20"/>
      <c r="X1462" s="20"/>
      <c r="Y1462" s="20"/>
      <c r="Z1462" s="20"/>
      <c r="AA1462" s="11"/>
      <c r="AB1462" s="20"/>
    </row>
    <row r="1463" spans="1:28" s="3" customFormat="1" ht="11.25">
      <c r="A1463" s="20"/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0"/>
      <c r="S1463" s="20"/>
      <c r="T1463" s="20"/>
      <c r="U1463" s="20"/>
      <c r="V1463" s="20"/>
      <c r="W1463" s="20"/>
      <c r="X1463" s="20"/>
      <c r="Y1463" s="20"/>
      <c r="Z1463" s="20"/>
      <c r="AA1463" s="11"/>
      <c r="AB1463" s="20"/>
    </row>
    <row r="1464" spans="1:28" s="3" customFormat="1" ht="11.25">
      <c r="A1464" s="20"/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0"/>
      <c r="S1464" s="20"/>
      <c r="T1464" s="20"/>
      <c r="U1464" s="20"/>
      <c r="V1464" s="20"/>
      <c r="W1464" s="20"/>
      <c r="X1464" s="20"/>
      <c r="Y1464" s="20"/>
      <c r="Z1464" s="20"/>
      <c r="AA1464" s="11"/>
      <c r="AB1464" s="20"/>
    </row>
    <row r="1465" spans="1:28" s="3" customFormat="1" ht="11.25">
      <c r="A1465" s="20"/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0"/>
      <c r="S1465" s="20"/>
      <c r="T1465" s="20"/>
      <c r="U1465" s="20"/>
      <c r="V1465" s="20"/>
      <c r="W1465" s="20"/>
      <c r="X1465" s="20"/>
      <c r="Y1465" s="20"/>
      <c r="Z1465" s="20"/>
      <c r="AA1465" s="11"/>
      <c r="AB1465" s="20"/>
    </row>
    <row r="1466" spans="1:28" s="3" customFormat="1" ht="11.25">
      <c r="A1466" s="20"/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0"/>
      <c r="S1466" s="20"/>
      <c r="T1466" s="20"/>
      <c r="U1466" s="20"/>
      <c r="V1466" s="20"/>
      <c r="W1466" s="20"/>
      <c r="X1466" s="20"/>
      <c r="Y1466" s="20"/>
      <c r="Z1466" s="20"/>
      <c r="AA1466" s="11"/>
      <c r="AB1466" s="20"/>
    </row>
    <row r="1467" spans="1:28" s="3" customFormat="1" ht="11.25">
      <c r="A1467" s="20"/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0"/>
      <c r="S1467" s="20"/>
      <c r="T1467" s="20"/>
      <c r="U1467" s="20"/>
      <c r="V1467" s="20"/>
      <c r="W1467" s="20"/>
      <c r="X1467" s="20"/>
      <c r="Y1467" s="20"/>
      <c r="Z1467" s="20"/>
      <c r="AA1467" s="11"/>
      <c r="AB1467" s="20"/>
    </row>
    <row r="1468" spans="1:28" s="3" customFormat="1" ht="11.25">
      <c r="A1468" s="20"/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0"/>
      <c r="S1468" s="20"/>
      <c r="T1468" s="20"/>
      <c r="U1468" s="20"/>
      <c r="V1468" s="20"/>
      <c r="W1468" s="20"/>
      <c r="X1468" s="20"/>
      <c r="Y1468" s="20"/>
      <c r="Z1468" s="20"/>
      <c r="AA1468" s="11"/>
      <c r="AB1468" s="20"/>
    </row>
    <row r="1469" spans="1:28" s="3" customFormat="1" ht="11.25">
      <c r="A1469" s="20"/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0"/>
      <c r="S1469" s="20"/>
      <c r="T1469" s="20"/>
      <c r="U1469" s="20"/>
      <c r="V1469" s="20"/>
      <c r="W1469" s="20"/>
      <c r="X1469" s="20"/>
      <c r="Y1469" s="20"/>
      <c r="Z1469" s="20"/>
      <c r="AA1469" s="11"/>
      <c r="AB1469" s="20"/>
    </row>
    <row r="1470" spans="1:28" s="3" customFormat="1" ht="11.25">
      <c r="A1470" s="20"/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0"/>
      <c r="S1470" s="20"/>
      <c r="T1470" s="20"/>
      <c r="U1470" s="20"/>
      <c r="V1470" s="20"/>
      <c r="W1470" s="20"/>
      <c r="X1470" s="20"/>
      <c r="Y1470" s="20"/>
      <c r="Z1470" s="20"/>
      <c r="AA1470" s="11"/>
      <c r="AB1470" s="20"/>
    </row>
    <row r="1471" spans="1:28" s="3" customFormat="1" ht="11.25">
      <c r="A1471" s="20"/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0"/>
      <c r="S1471" s="20"/>
      <c r="T1471" s="20"/>
      <c r="U1471" s="20"/>
      <c r="V1471" s="20"/>
      <c r="W1471" s="20"/>
      <c r="X1471" s="20"/>
      <c r="Y1471" s="20"/>
      <c r="Z1471" s="20"/>
      <c r="AA1471" s="11"/>
      <c r="AB1471" s="20"/>
    </row>
    <row r="1472" spans="1:28" s="3" customFormat="1" ht="11.25">
      <c r="A1472" s="20"/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0"/>
      <c r="S1472" s="20"/>
      <c r="T1472" s="20"/>
      <c r="U1472" s="20"/>
      <c r="V1472" s="20"/>
      <c r="W1472" s="20"/>
      <c r="X1472" s="20"/>
      <c r="Y1472" s="20"/>
      <c r="Z1472" s="20"/>
      <c r="AA1472" s="11"/>
      <c r="AB1472" s="20"/>
    </row>
    <row r="1473" spans="1:28" s="3" customFormat="1" ht="11.25">
      <c r="A1473" s="20"/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0"/>
      <c r="S1473" s="20"/>
      <c r="T1473" s="20"/>
      <c r="U1473" s="20"/>
      <c r="V1473" s="20"/>
      <c r="W1473" s="20"/>
      <c r="X1473" s="20"/>
      <c r="Y1473" s="20"/>
      <c r="Z1473" s="20"/>
      <c r="AA1473" s="11"/>
      <c r="AB1473" s="20"/>
    </row>
    <row r="1474" spans="1:28" s="3" customFormat="1" ht="11.25">
      <c r="A1474" s="20"/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0"/>
      <c r="S1474" s="20"/>
      <c r="T1474" s="20"/>
      <c r="U1474" s="20"/>
      <c r="V1474" s="20"/>
      <c r="W1474" s="20"/>
      <c r="X1474" s="20"/>
      <c r="Y1474" s="20"/>
      <c r="Z1474" s="20"/>
      <c r="AA1474" s="11"/>
      <c r="AB1474" s="20"/>
    </row>
    <row r="1475" spans="1:28" s="3" customFormat="1" ht="11.25">
      <c r="A1475" s="20"/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0"/>
      <c r="S1475" s="20"/>
      <c r="T1475" s="20"/>
      <c r="U1475" s="20"/>
      <c r="V1475" s="20"/>
      <c r="W1475" s="20"/>
      <c r="X1475" s="20"/>
      <c r="Y1475" s="20"/>
      <c r="Z1475" s="20"/>
      <c r="AA1475" s="11"/>
      <c r="AB1475" s="20"/>
    </row>
    <row r="1476" spans="1:28" s="3" customFormat="1" ht="11.25">
      <c r="A1476" s="20"/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0"/>
      <c r="S1476" s="20"/>
      <c r="T1476" s="20"/>
      <c r="U1476" s="20"/>
      <c r="V1476" s="20"/>
      <c r="W1476" s="20"/>
      <c r="X1476" s="20"/>
      <c r="Y1476" s="20"/>
      <c r="Z1476" s="20"/>
      <c r="AA1476" s="11"/>
      <c r="AB1476" s="20"/>
    </row>
    <row r="1477" spans="1:28" s="3" customFormat="1" ht="11.25">
      <c r="A1477" s="20"/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0"/>
      <c r="S1477" s="20"/>
      <c r="T1477" s="20"/>
      <c r="U1477" s="20"/>
      <c r="V1477" s="20"/>
      <c r="W1477" s="20"/>
      <c r="X1477" s="20"/>
      <c r="Y1477" s="20"/>
      <c r="Z1477" s="20"/>
      <c r="AA1477" s="11"/>
      <c r="AB1477" s="20"/>
    </row>
    <row r="1478" spans="1:28" s="3" customFormat="1" ht="11.25">
      <c r="A1478" s="20"/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0"/>
      <c r="S1478" s="20"/>
      <c r="T1478" s="20"/>
      <c r="U1478" s="20"/>
      <c r="V1478" s="20"/>
      <c r="W1478" s="20"/>
      <c r="X1478" s="20"/>
      <c r="Y1478" s="20"/>
      <c r="Z1478" s="20"/>
      <c r="AA1478" s="11"/>
      <c r="AB1478" s="20"/>
    </row>
    <row r="1479" spans="1:28" s="3" customFormat="1" ht="11.25">
      <c r="A1479" s="20"/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  <c r="R1479" s="20"/>
      <c r="S1479" s="20"/>
      <c r="T1479" s="20"/>
      <c r="U1479" s="20"/>
      <c r="V1479" s="20"/>
      <c r="W1479" s="20"/>
      <c r="X1479" s="20"/>
      <c r="Y1479" s="20"/>
      <c r="Z1479" s="20"/>
      <c r="AA1479" s="11"/>
      <c r="AB1479" s="20"/>
    </row>
    <row r="1480" spans="1:28" s="3" customFormat="1" ht="11.25">
      <c r="A1480" s="20"/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0"/>
      <c r="S1480" s="20"/>
      <c r="T1480" s="20"/>
      <c r="U1480" s="20"/>
      <c r="V1480" s="20"/>
      <c r="W1480" s="20"/>
      <c r="X1480" s="20"/>
      <c r="Y1480" s="20"/>
      <c r="Z1480" s="20"/>
      <c r="AA1480" s="11"/>
      <c r="AB1480" s="20"/>
    </row>
    <row r="1481" spans="1:28" s="3" customFormat="1" ht="11.25">
      <c r="A1481" s="20"/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0"/>
      <c r="S1481" s="20"/>
      <c r="T1481" s="20"/>
      <c r="U1481" s="20"/>
      <c r="V1481" s="20"/>
      <c r="W1481" s="20"/>
      <c r="X1481" s="20"/>
      <c r="Y1481" s="20"/>
      <c r="Z1481" s="20"/>
      <c r="AA1481" s="11"/>
      <c r="AB1481" s="20"/>
    </row>
    <row r="1482" spans="1:28" s="3" customFormat="1" ht="11.25">
      <c r="A1482" s="20"/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0"/>
      <c r="S1482" s="20"/>
      <c r="T1482" s="20"/>
      <c r="U1482" s="20"/>
      <c r="V1482" s="20"/>
      <c r="W1482" s="20"/>
      <c r="X1482" s="20"/>
      <c r="Y1482" s="20"/>
      <c r="Z1482" s="20"/>
      <c r="AA1482" s="11"/>
      <c r="AB1482" s="20"/>
    </row>
    <row r="1483" spans="1:28" s="3" customFormat="1" ht="11.25">
      <c r="A1483" s="20"/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  <c r="Q1483" s="20"/>
      <c r="R1483" s="20"/>
      <c r="S1483" s="20"/>
      <c r="T1483" s="20"/>
      <c r="U1483" s="20"/>
      <c r="V1483" s="20"/>
      <c r="W1483" s="20"/>
      <c r="X1483" s="20"/>
      <c r="Y1483" s="20"/>
      <c r="Z1483" s="20"/>
      <c r="AA1483" s="11"/>
      <c r="AB1483" s="20"/>
    </row>
    <row r="1484" spans="1:28" s="3" customFormat="1" ht="11.25">
      <c r="A1484" s="20"/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0"/>
      <c r="S1484" s="20"/>
      <c r="T1484" s="20"/>
      <c r="U1484" s="20"/>
      <c r="V1484" s="20"/>
      <c r="W1484" s="20"/>
      <c r="X1484" s="20"/>
      <c r="Y1484" s="20"/>
      <c r="Z1484" s="20"/>
      <c r="AA1484" s="11"/>
      <c r="AB1484" s="20"/>
    </row>
    <row r="1485" spans="1:28" s="3" customFormat="1" ht="11.25">
      <c r="A1485" s="20"/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  <c r="R1485" s="20"/>
      <c r="S1485" s="20"/>
      <c r="T1485" s="20"/>
      <c r="U1485" s="20"/>
      <c r="V1485" s="20"/>
      <c r="W1485" s="20"/>
      <c r="X1485" s="20"/>
      <c r="Y1485" s="20"/>
      <c r="Z1485" s="20"/>
      <c r="AA1485" s="11"/>
      <c r="AB1485" s="20"/>
    </row>
    <row r="1486" spans="1:28" s="3" customFormat="1" ht="11.25">
      <c r="A1486" s="20"/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  <c r="P1486" s="20"/>
      <c r="Q1486" s="20"/>
      <c r="R1486" s="20"/>
      <c r="S1486" s="20"/>
      <c r="T1486" s="20"/>
      <c r="U1486" s="20"/>
      <c r="V1486" s="20"/>
      <c r="W1486" s="20"/>
      <c r="X1486" s="20"/>
      <c r="Y1486" s="20"/>
      <c r="Z1486" s="20"/>
      <c r="AA1486" s="11"/>
      <c r="AB1486" s="20"/>
    </row>
    <row r="1487" spans="1:28" s="3" customFormat="1" ht="11.25">
      <c r="A1487" s="20"/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  <c r="P1487" s="20"/>
      <c r="Q1487" s="20"/>
      <c r="R1487" s="20"/>
      <c r="S1487" s="20"/>
      <c r="T1487" s="20"/>
      <c r="U1487" s="20"/>
      <c r="V1487" s="20"/>
      <c r="W1487" s="20"/>
      <c r="X1487" s="20"/>
      <c r="Y1487" s="20"/>
      <c r="Z1487" s="20"/>
      <c r="AA1487" s="11"/>
      <c r="AB1487" s="20"/>
    </row>
    <row r="1488" spans="1:28" s="3" customFormat="1" ht="11.25">
      <c r="A1488" s="20"/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  <c r="P1488" s="20"/>
      <c r="Q1488" s="20"/>
      <c r="R1488" s="20"/>
      <c r="S1488" s="20"/>
      <c r="T1488" s="20"/>
      <c r="U1488" s="20"/>
      <c r="V1488" s="20"/>
      <c r="W1488" s="20"/>
      <c r="X1488" s="20"/>
      <c r="Y1488" s="20"/>
      <c r="Z1488" s="20"/>
      <c r="AA1488" s="11"/>
      <c r="AB1488" s="20"/>
    </row>
    <row r="1489" spans="1:28" s="3" customFormat="1" ht="11.25">
      <c r="A1489" s="20"/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  <c r="Q1489" s="20"/>
      <c r="R1489" s="20"/>
      <c r="S1489" s="20"/>
      <c r="T1489" s="20"/>
      <c r="U1489" s="20"/>
      <c r="V1489" s="20"/>
      <c r="W1489" s="20"/>
      <c r="X1489" s="20"/>
      <c r="Y1489" s="20"/>
      <c r="Z1489" s="20"/>
      <c r="AA1489" s="11"/>
      <c r="AB1489" s="20"/>
    </row>
    <row r="1490" spans="1:28" s="3" customFormat="1" ht="11.25">
      <c r="A1490" s="20"/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  <c r="Q1490" s="20"/>
      <c r="R1490" s="20"/>
      <c r="S1490" s="20"/>
      <c r="T1490" s="20"/>
      <c r="U1490" s="20"/>
      <c r="V1490" s="20"/>
      <c r="W1490" s="20"/>
      <c r="X1490" s="20"/>
      <c r="Y1490" s="20"/>
      <c r="Z1490" s="20"/>
      <c r="AA1490" s="11"/>
      <c r="AB1490" s="20"/>
    </row>
    <row r="1491" spans="1:28" s="3" customFormat="1" ht="11.25">
      <c r="A1491" s="20"/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  <c r="P1491" s="20"/>
      <c r="Q1491" s="20"/>
      <c r="R1491" s="20"/>
      <c r="S1491" s="20"/>
      <c r="T1491" s="20"/>
      <c r="U1491" s="20"/>
      <c r="V1491" s="20"/>
      <c r="W1491" s="20"/>
      <c r="X1491" s="20"/>
      <c r="Y1491" s="20"/>
      <c r="Z1491" s="20"/>
      <c r="AA1491" s="11"/>
      <c r="AB1491" s="20"/>
    </row>
    <row r="1492" spans="1:28" s="3" customFormat="1" ht="11.25">
      <c r="A1492" s="20"/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  <c r="P1492" s="20"/>
      <c r="Q1492" s="20"/>
      <c r="R1492" s="20"/>
      <c r="S1492" s="20"/>
      <c r="T1492" s="20"/>
      <c r="U1492" s="20"/>
      <c r="V1492" s="20"/>
      <c r="W1492" s="20"/>
      <c r="X1492" s="20"/>
      <c r="Y1492" s="20"/>
      <c r="Z1492" s="20"/>
      <c r="AA1492" s="11"/>
      <c r="AB1492" s="20"/>
    </row>
    <row r="1493" spans="1:28" s="3" customFormat="1" ht="11.25">
      <c r="A1493" s="20"/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  <c r="P1493" s="20"/>
      <c r="Q1493" s="20"/>
      <c r="R1493" s="20"/>
      <c r="S1493" s="20"/>
      <c r="T1493" s="20"/>
      <c r="U1493" s="20"/>
      <c r="V1493" s="20"/>
      <c r="W1493" s="20"/>
      <c r="X1493" s="20"/>
      <c r="Y1493" s="20"/>
      <c r="Z1493" s="20"/>
      <c r="AA1493" s="11"/>
      <c r="AB1493" s="20"/>
    </row>
    <row r="1494" spans="1:28" s="3" customFormat="1" ht="11.25">
      <c r="A1494" s="20"/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  <c r="P1494" s="20"/>
      <c r="Q1494" s="20"/>
      <c r="R1494" s="20"/>
      <c r="S1494" s="20"/>
      <c r="T1494" s="20"/>
      <c r="U1494" s="20"/>
      <c r="V1494" s="20"/>
      <c r="W1494" s="20"/>
      <c r="X1494" s="20"/>
      <c r="Y1494" s="20"/>
      <c r="Z1494" s="20"/>
      <c r="AA1494" s="11"/>
      <c r="AB1494" s="20"/>
    </row>
    <row r="1495" spans="1:28" s="3" customFormat="1" ht="11.25">
      <c r="A1495" s="20"/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  <c r="P1495" s="20"/>
      <c r="Q1495" s="20"/>
      <c r="R1495" s="20"/>
      <c r="S1495" s="20"/>
      <c r="T1495" s="20"/>
      <c r="U1495" s="20"/>
      <c r="V1495" s="20"/>
      <c r="W1495" s="20"/>
      <c r="X1495" s="20"/>
      <c r="Y1495" s="20"/>
      <c r="Z1495" s="20"/>
      <c r="AA1495" s="11"/>
      <c r="AB1495" s="20"/>
    </row>
    <row r="1496" spans="1:28" s="3" customFormat="1" ht="11.25">
      <c r="A1496" s="20"/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  <c r="Q1496" s="20"/>
      <c r="R1496" s="20"/>
      <c r="S1496" s="20"/>
      <c r="T1496" s="20"/>
      <c r="U1496" s="20"/>
      <c r="V1496" s="20"/>
      <c r="W1496" s="20"/>
      <c r="X1496" s="20"/>
      <c r="Y1496" s="20"/>
      <c r="Z1496" s="20"/>
      <c r="AA1496" s="11"/>
      <c r="AB1496" s="20"/>
    </row>
    <row r="1497" spans="1:2" s="3" customFormat="1" ht="11.25">
      <c r="A1497" s="20"/>
      <c r="B1497" s="20"/>
    </row>
    <row r="1498" spans="1:28" s="3" customFormat="1" ht="11.25">
      <c r="A1498" s="20"/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  <c r="R1498" s="20"/>
      <c r="S1498" s="20"/>
      <c r="T1498" s="20"/>
      <c r="U1498" s="20"/>
      <c r="V1498" s="20"/>
      <c r="W1498" s="20"/>
      <c r="X1498" s="20"/>
      <c r="Y1498" s="20"/>
      <c r="Z1498" s="20"/>
      <c r="AA1498" s="11"/>
      <c r="AB1498" s="20"/>
    </row>
    <row r="1499" spans="1:28" s="3" customFormat="1" ht="11.25">
      <c r="A1499" s="20"/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  <c r="Q1499" s="20"/>
      <c r="R1499" s="20"/>
      <c r="S1499" s="20"/>
      <c r="T1499" s="20"/>
      <c r="U1499" s="20"/>
      <c r="V1499" s="20"/>
      <c r="W1499" s="20"/>
      <c r="X1499" s="20"/>
      <c r="Y1499" s="20"/>
      <c r="Z1499" s="20"/>
      <c r="AA1499" s="11"/>
      <c r="AB1499" s="20"/>
    </row>
    <row r="1500" spans="1:28" s="3" customFormat="1" ht="11.25">
      <c r="A1500" s="20"/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  <c r="Q1500" s="20"/>
      <c r="R1500" s="20"/>
      <c r="S1500" s="20"/>
      <c r="T1500" s="20"/>
      <c r="U1500" s="20"/>
      <c r="V1500" s="20"/>
      <c r="W1500" s="20"/>
      <c r="X1500" s="20"/>
      <c r="Y1500" s="20"/>
      <c r="Z1500" s="20"/>
      <c r="AA1500" s="11"/>
      <c r="AB1500" s="20"/>
    </row>
    <row r="1501" spans="1:28" s="3" customFormat="1" ht="11.25">
      <c r="A1501" s="20"/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  <c r="P1501" s="20"/>
      <c r="Q1501" s="20"/>
      <c r="R1501" s="20"/>
      <c r="S1501" s="20"/>
      <c r="T1501" s="20"/>
      <c r="U1501" s="20"/>
      <c r="V1501" s="20"/>
      <c r="W1501" s="20"/>
      <c r="X1501" s="20"/>
      <c r="Y1501" s="20"/>
      <c r="Z1501" s="20"/>
      <c r="AA1501" s="11"/>
      <c r="AB1501" s="20"/>
    </row>
    <row r="1502" spans="1:28" s="3" customFormat="1" ht="11.25">
      <c r="A1502" s="20"/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  <c r="Q1502" s="20"/>
      <c r="R1502" s="20"/>
      <c r="S1502" s="20"/>
      <c r="T1502" s="20"/>
      <c r="U1502" s="20"/>
      <c r="V1502" s="20"/>
      <c r="W1502" s="20"/>
      <c r="X1502" s="20"/>
      <c r="Y1502" s="20"/>
      <c r="Z1502" s="20"/>
      <c r="AA1502" s="11"/>
      <c r="AB1502" s="20"/>
    </row>
    <row r="1503" spans="1:28" s="3" customFormat="1" ht="11.25">
      <c r="A1503" s="20"/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  <c r="P1503" s="20"/>
      <c r="Q1503" s="20"/>
      <c r="R1503" s="20"/>
      <c r="S1503" s="20"/>
      <c r="T1503" s="20"/>
      <c r="U1503" s="20"/>
      <c r="V1503" s="20"/>
      <c r="W1503" s="20"/>
      <c r="X1503" s="20"/>
      <c r="Y1503" s="20"/>
      <c r="Z1503" s="20"/>
      <c r="AA1503" s="11"/>
      <c r="AB1503" s="20"/>
    </row>
    <row r="1504" spans="1:28" s="3" customFormat="1" ht="11.25">
      <c r="A1504" s="20"/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  <c r="P1504" s="20"/>
      <c r="Q1504" s="20"/>
      <c r="R1504" s="20"/>
      <c r="S1504" s="20"/>
      <c r="T1504" s="20"/>
      <c r="U1504" s="20"/>
      <c r="V1504" s="20"/>
      <c r="W1504" s="20"/>
      <c r="X1504" s="20"/>
      <c r="Y1504" s="20"/>
      <c r="Z1504" s="20"/>
      <c r="AA1504" s="11"/>
      <c r="AB1504" s="20"/>
    </row>
    <row r="1505" spans="1:28" s="3" customFormat="1" ht="11.25">
      <c r="A1505" s="20"/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  <c r="R1505" s="20"/>
      <c r="S1505" s="20"/>
      <c r="T1505" s="20"/>
      <c r="U1505" s="20"/>
      <c r="V1505" s="20"/>
      <c r="W1505" s="20"/>
      <c r="X1505" s="20"/>
      <c r="Y1505" s="20"/>
      <c r="Z1505" s="20"/>
      <c r="AA1505" s="11"/>
      <c r="AB1505" s="20"/>
    </row>
    <row r="1506" spans="1:28" s="3" customFormat="1" ht="11.25">
      <c r="A1506" s="20"/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  <c r="Q1506" s="20"/>
      <c r="R1506" s="20"/>
      <c r="S1506" s="20"/>
      <c r="T1506" s="20"/>
      <c r="U1506" s="20"/>
      <c r="V1506" s="20"/>
      <c r="W1506" s="20"/>
      <c r="X1506" s="20"/>
      <c r="Y1506" s="20"/>
      <c r="Z1506" s="20"/>
      <c r="AA1506" s="11"/>
      <c r="AB1506" s="20"/>
    </row>
    <row r="1507" spans="1:28" s="3" customFormat="1" ht="11.25">
      <c r="A1507" s="20"/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  <c r="P1507" s="20"/>
      <c r="Q1507" s="20"/>
      <c r="R1507" s="20"/>
      <c r="S1507" s="20"/>
      <c r="T1507" s="20"/>
      <c r="U1507" s="20"/>
      <c r="V1507" s="20"/>
      <c r="W1507" s="20"/>
      <c r="X1507" s="20"/>
      <c r="Y1507" s="20"/>
      <c r="Z1507" s="20"/>
      <c r="AA1507" s="11"/>
      <c r="AB1507" s="20"/>
    </row>
    <row r="1508" spans="1:28" s="3" customFormat="1" ht="11.25">
      <c r="A1508" s="20"/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  <c r="R1508" s="20"/>
      <c r="S1508" s="20"/>
      <c r="T1508" s="20"/>
      <c r="U1508" s="20"/>
      <c r="V1508" s="20"/>
      <c r="W1508" s="20"/>
      <c r="X1508" s="20"/>
      <c r="Y1508" s="20"/>
      <c r="Z1508" s="20"/>
      <c r="AA1508" s="11"/>
      <c r="AB1508" s="20"/>
    </row>
    <row r="1509" spans="1:28" s="3" customFormat="1" ht="11.25">
      <c r="A1509" s="20"/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  <c r="P1509" s="20"/>
      <c r="Q1509" s="20"/>
      <c r="R1509" s="20"/>
      <c r="S1509" s="20"/>
      <c r="T1509" s="20"/>
      <c r="U1509" s="20"/>
      <c r="V1509" s="20"/>
      <c r="W1509" s="20"/>
      <c r="X1509" s="20"/>
      <c r="Y1509" s="20"/>
      <c r="Z1509" s="20"/>
      <c r="AA1509" s="11"/>
      <c r="AB1509" s="20"/>
    </row>
    <row r="1510" spans="1:28" s="3" customFormat="1" ht="11.25">
      <c r="A1510" s="20"/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  <c r="P1510" s="20"/>
      <c r="Q1510" s="20"/>
      <c r="R1510" s="20"/>
      <c r="S1510" s="20"/>
      <c r="T1510" s="20"/>
      <c r="U1510" s="20"/>
      <c r="V1510" s="20"/>
      <c r="W1510" s="20"/>
      <c r="X1510" s="20"/>
      <c r="Y1510" s="20"/>
      <c r="Z1510" s="20"/>
      <c r="AA1510" s="11"/>
      <c r="AB1510" s="20"/>
    </row>
    <row r="1511" spans="1:28" s="3" customFormat="1" ht="11.25">
      <c r="A1511" s="20"/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  <c r="P1511" s="20"/>
      <c r="Q1511" s="20"/>
      <c r="R1511" s="20"/>
      <c r="S1511" s="20"/>
      <c r="T1511" s="20"/>
      <c r="U1511" s="20"/>
      <c r="V1511" s="20"/>
      <c r="W1511" s="20"/>
      <c r="X1511" s="20"/>
      <c r="Y1511" s="20"/>
      <c r="Z1511" s="20"/>
      <c r="AA1511" s="11"/>
      <c r="AB1511" s="20"/>
    </row>
    <row r="1512" spans="1:28" s="3" customFormat="1" ht="11.25">
      <c r="A1512" s="20"/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  <c r="P1512" s="20"/>
      <c r="Q1512" s="20"/>
      <c r="R1512" s="20"/>
      <c r="S1512" s="20"/>
      <c r="T1512" s="20"/>
      <c r="U1512" s="20"/>
      <c r="V1512" s="20"/>
      <c r="W1512" s="20"/>
      <c r="X1512" s="20"/>
      <c r="Y1512" s="20"/>
      <c r="Z1512" s="20"/>
      <c r="AA1512" s="11"/>
      <c r="AB1512" s="20"/>
    </row>
    <row r="1513" spans="1:28" s="3" customFormat="1" ht="11.25">
      <c r="A1513" s="20"/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  <c r="P1513" s="20"/>
      <c r="Q1513" s="20"/>
      <c r="R1513" s="20"/>
      <c r="S1513" s="20"/>
      <c r="T1513" s="20"/>
      <c r="U1513" s="20"/>
      <c r="V1513" s="20"/>
      <c r="W1513" s="20"/>
      <c r="X1513" s="20"/>
      <c r="Y1513" s="20"/>
      <c r="Z1513" s="20"/>
      <c r="AA1513" s="11"/>
      <c r="AB1513" s="20"/>
    </row>
    <row r="1514" spans="1:28" s="3" customFormat="1" ht="11.25">
      <c r="A1514" s="20"/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  <c r="P1514" s="20"/>
      <c r="Q1514" s="20"/>
      <c r="R1514" s="20"/>
      <c r="S1514" s="20"/>
      <c r="T1514" s="20"/>
      <c r="U1514" s="20"/>
      <c r="V1514" s="20"/>
      <c r="W1514" s="20"/>
      <c r="X1514" s="20"/>
      <c r="Y1514" s="20"/>
      <c r="Z1514" s="20"/>
      <c r="AA1514" s="11"/>
      <c r="AB1514" s="20"/>
    </row>
    <row r="1515" spans="1:28" s="3" customFormat="1" ht="11.25">
      <c r="A1515" s="20"/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  <c r="P1515" s="20"/>
      <c r="Q1515" s="20"/>
      <c r="R1515" s="20"/>
      <c r="S1515" s="20"/>
      <c r="T1515" s="20"/>
      <c r="U1515" s="20"/>
      <c r="V1515" s="20"/>
      <c r="W1515" s="20"/>
      <c r="X1515" s="20"/>
      <c r="Y1515" s="20"/>
      <c r="Z1515" s="20"/>
      <c r="AA1515" s="11"/>
      <c r="AB1515" s="20"/>
    </row>
    <row r="1516" spans="1:28" s="3" customFormat="1" ht="11.25">
      <c r="A1516" s="20"/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  <c r="Q1516" s="20"/>
      <c r="R1516" s="20"/>
      <c r="S1516" s="20"/>
      <c r="T1516" s="20"/>
      <c r="U1516" s="20"/>
      <c r="V1516" s="20"/>
      <c r="W1516" s="20"/>
      <c r="X1516" s="20"/>
      <c r="Y1516" s="20"/>
      <c r="Z1516" s="20"/>
      <c r="AA1516" s="11"/>
      <c r="AB1516" s="20"/>
    </row>
    <row r="1517" spans="1:28" s="3" customFormat="1" ht="11.25">
      <c r="A1517" s="20"/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  <c r="P1517" s="20"/>
      <c r="Q1517" s="20"/>
      <c r="R1517" s="20"/>
      <c r="S1517" s="20"/>
      <c r="T1517" s="20"/>
      <c r="U1517" s="20"/>
      <c r="V1517" s="20"/>
      <c r="W1517" s="20"/>
      <c r="X1517" s="20"/>
      <c r="Y1517" s="20"/>
      <c r="Z1517" s="20"/>
      <c r="AA1517" s="11"/>
      <c r="AB1517" s="20"/>
    </row>
    <row r="1518" spans="1:28" s="3" customFormat="1" ht="11.25">
      <c r="A1518" s="20"/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  <c r="Q1518" s="20"/>
      <c r="R1518" s="20"/>
      <c r="S1518" s="20"/>
      <c r="T1518" s="20"/>
      <c r="U1518" s="20"/>
      <c r="V1518" s="20"/>
      <c r="W1518" s="20"/>
      <c r="X1518" s="20"/>
      <c r="Y1518" s="20"/>
      <c r="Z1518" s="20"/>
      <c r="AA1518" s="11"/>
      <c r="AB1518" s="20"/>
    </row>
    <row r="1519" spans="1:28" s="3" customFormat="1" ht="11.25">
      <c r="A1519" s="20"/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  <c r="Q1519" s="20"/>
      <c r="R1519" s="20"/>
      <c r="S1519" s="20"/>
      <c r="T1519" s="20"/>
      <c r="U1519" s="20"/>
      <c r="V1519" s="20"/>
      <c r="W1519" s="20"/>
      <c r="X1519" s="20"/>
      <c r="Y1519" s="20"/>
      <c r="Z1519" s="20"/>
      <c r="AA1519" s="11"/>
      <c r="AB1519" s="20"/>
    </row>
    <row r="1520" spans="1:28" s="3" customFormat="1" ht="11.25">
      <c r="A1520" s="20"/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  <c r="Q1520" s="20"/>
      <c r="R1520" s="20"/>
      <c r="S1520" s="20"/>
      <c r="T1520" s="20"/>
      <c r="U1520" s="20"/>
      <c r="V1520" s="20"/>
      <c r="W1520" s="20"/>
      <c r="X1520" s="20"/>
      <c r="Y1520" s="20"/>
      <c r="Z1520" s="20"/>
      <c r="AA1520" s="11"/>
      <c r="AB1520" s="20"/>
    </row>
    <row r="1521" spans="1:28" s="3" customFormat="1" ht="11.25">
      <c r="A1521" s="20"/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  <c r="P1521" s="20"/>
      <c r="Q1521" s="20"/>
      <c r="R1521" s="20"/>
      <c r="S1521" s="20"/>
      <c r="T1521" s="20"/>
      <c r="U1521" s="20"/>
      <c r="V1521" s="20"/>
      <c r="W1521" s="20"/>
      <c r="X1521" s="20"/>
      <c r="Y1521" s="20"/>
      <c r="Z1521" s="20"/>
      <c r="AA1521" s="11"/>
      <c r="AB1521" s="20"/>
    </row>
    <row r="1522" spans="1:28" s="3" customFormat="1" ht="11.25">
      <c r="A1522" s="20"/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  <c r="Q1522" s="20"/>
      <c r="R1522" s="20"/>
      <c r="S1522" s="20"/>
      <c r="T1522" s="20"/>
      <c r="U1522" s="20"/>
      <c r="V1522" s="20"/>
      <c r="W1522" s="20"/>
      <c r="X1522" s="20"/>
      <c r="Y1522" s="20"/>
      <c r="Z1522" s="20"/>
      <c r="AA1522" s="11"/>
      <c r="AB1522" s="20"/>
    </row>
    <row r="1523" spans="1:28" s="3" customFormat="1" ht="11.25">
      <c r="A1523" s="20"/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  <c r="P1523" s="20"/>
      <c r="Q1523" s="20"/>
      <c r="R1523" s="20"/>
      <c r="S1523" s="20"/>
      <c r="T1523" s="20"/>
      <c r="U1523" s="20"/>
      <c r="V1523" s="20"/>
      <c r="W1523" s="20"/>
      <c r="X1523" s="20"/>
      <c r="Y1523" s="20"/>
      <c r="Z1523" s="20"/>
      <c r="AA1523" s="11"/>
      <c r="AB1523" s="20"/>
    </row>
    <row r="1524" spans="1:28" s="3" customFormat="1" ht="11.25">
      <c r="A1524" s="20"/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  <c r="P1524" s="20"/>
      <c r="Q1524" s="20"/>
      <c r="R1524" s="20"/>
      <c r="S1524" s="20"/>
      <c r="T1524" s="20"/>
      <c r="U1524" s="20"/>
      <c r="V1524" s="20"/>
      <c r="W1524" s="20"/>
      <c r="X1524" s="20"/>
      <c r="Y1524" s="20"/>
      <c r="Z1524" s="20"/>
      <c r="AA1524" s="11"/>
      <c r="AB1524" s="20"/>
    </row>
    <row r="1525" spans="1:28" s="3" customFormat="1" ht="11.25">
      <c r="A1525" s="20"/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  <c r="P1525" s="20"/>
      <c r="Q1525" s="20"/>
      <c r="R1525" s="20"/>
      <c r="S1525" s="20"/>
      <c r="T1525" s="20"/>
      <c r="U1525" s="20"/>
      <c r="V1525" s="20"/>
      <c r="W1525" s="20"/>
      <c r="X1525" s="20"/>
      <c r="Y1525" s="20"/>
      <c r="Z1525" s="20"/>
      <c r="AA1525" s="11"/>
      <c r="AB1525" s="20"/>
    </row>
    <row r="1526" spans="1:28" s="3" customFormat="1" ht="11.25">
      <c r="A1526" s="20"/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  <c r="Q1526" s="20"/>
      <c r="R1526" s="20"/>
      <c r="S1526" s="20"/>
      <c r="T1526" s="20"/>
      <c r="U1526" s="20"/>
      <c r="V1526" s="20"/>
      <c r="W1526" s="20"/>
      <c r="X1526" s="20"/>
      <c r="Y1526" s="20"/>
      <c r="Z1526" s="20"/>
      <c r="AA1526" s="11"/>
      <c r="AB1526" s="20"/>
    </row>
    <row r="1527" spans="1:28" s="3" customFormat="1" ht="11.25">
      <c r="A1527" s="20"/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  <c r="P1527" s="20"/>
      <c r="Q1527" s="20"/>
      <c r="R1527" s="20"/>
      <c r="S1527" s="20"/>
      <c r="T1527" s="20"/>
      <c r="U1527" s="20"/>
      <c r="V1527" s="20"/>
      <c r="W1527" s="20"/>
      <c r="X1527" s="20"/>
      <c r="Y1527" s="20"/>
      <c r="Z1527" s="20"/>
      <c r="AA1527" s="11"/>
      <c r="AB1527" s="20"/>
    </row>
    <row r="1528" spans="1:28" s="3" customFormat="1" ht="11.25">
      <c r="A1528" s="20"/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  <c r="Q1528" s="20"/>
      <c r="R1528" s="20"/>
      <c r="S1528" s="20"/>
      <c r="T1528" s="20"/>
      <c r="U1528" s="20"/>
      <c r="V1528" s="20"/>
      <c r="W1528" s="20"/>
      <c r="X1528" s="20"/>
      <c r="Y1528" s="20"/>
      <c r="Z1528" s="20"/>
      <c r="AA1528" s="11"/>
      <c r="AB1528" s="20"/>
    </row>
    <row r="1529" spans="1:28" s="3" customFormat="1" ht="11.25">
      <c r="A1529" s="20"/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  <c r="P1529" s="20"/>
      <c r="Q1529" s="20"/>
      <c r="R1529" s="20"/>
      <c r="S1529" s="20"/>
      <c r="T1529" s="20"/>
      <c r="U1529" s="20"/>
      <c r="V1529" s="20"/>
      <c r="W1529" s="20"/>
      <c r="X1529" s="20"/>
      <c r="Y1529" s="20"/>
      <c r="Z1529" s="20"/>
      <c r="AA1529" s="11"/>
      <c r="AB1529" s="20"/>
    </row>
    <row r="1530" spans="1:28" s="3" customFormat="1" ht="11.25">
      <c r="A1530" s="20"/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  <c r="Q1530" s="20"/>
      <c r="R1530" s="20"/>
      <c r="S1530" s="20"/>
      <c r="T1530" s="20"/>
      <c r="U1530" s="20"/>
      <c r="V1530" s="20"/>
      <c r="W1530" s="20"/>
      <c r="X1530" s="20"/>
      <c r="Y1530" s="20"/>
      <c r="Z1530" s="20"/>
      <c r="AA1530" s="11"/>
      <c r="AB1530" s="20"/>
    </row>
    <row r="1531" spans="1:28" s="3" customFormat="1" ht="11.25">
      <c r="A1531" s="20"/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  <c r="P1531" s="20"/>
      <c r="Q1531" s="20"/>
      <c r="R1531" s="20"/>
      <c r="S1531" s="20"/>
      <c r="T1531" s="20"/>
      <c r="U1531" s="20"/>
      <c r="V1531" s="20"/>
      <c r="W1531" s="20"/>
      <c r="X1531" s="20"/>
      <c r="Y1531" s="20"/>
      <c r="Z1531" s="20"/>
      <c r="AA1531" s="11"/>
      <c r="AB1531" s="20"/>
    </row>
    <row r="1532" spans="1:28" s="3" customFormat="1" ht="11.25">
      <c r="A1532" s="20"/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  <c r="P1532" s="20"/>
      <c r="Q1532" s="20"/>
      <c r="R1532" s="20"/>
      <c r="S1532" s="20"/>
      <c r="T1532" s="20"/>
      <c r="U1532" s="20"/>
      <c r="V1532" s="20"/>
      <c r="W1532" s="20"/>
      <c r="X1532" s="20"/>
      <c r="Y1532" s="20"/>
      <c r="Z1532" s="20"/>
      <c r="AA1532" s="11"/>
      <c r="AB1532" s="20"/>
    </row>
    <row r="1533" spans="1:28" s="3" customFormat="1" ht="11.25">
      <c r="A1533" s="20"/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  <c r="P1533" s="20"/>
      <c r="Q1533" s="20"/>
      <c r="R1533" s="20"/>
      <c r="S1533" s="20"/>
      <c r="T1533" s="20"/>
      <c r="U1533" s="20"/>
      <c r="V1533" s="20"/>
      <c r="W1533" s="20"/>
      <c r="X1533" s="20"/>
      <c r="Y1533" s="20"/>
      <c r="Z1533" s="20"/>
      <c r="AA1533" s="11"/>
      <c r="AB1533" s="20"/>
    </row>
    <row r="1534" spans="1:28" s="3" customFormat="1" ht="11.25">
      <c r="A1534" s="20"/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  <c r="Q1534" s="20"/>
      <c r="R1534" s="20"/>
      <c r="S1534" s="20"/>
      <c r="T1534" s="20"/>
      <c r="U1534" s="20"/>
      <c r="V1534" s="20"/>
      <c r="W1534" s="20"/>
      <c r="X1534" s="20"/>
      <c r="Y1534" s="20"/>
      <c r="Z1534" s="20"/>
      <c r="AA1534" s="11"/>
      <c r="AB1534" s="20"/>
    </row>
    <row r="1535" spans="1:28" s="3" customFormat="1" ht="11.25">
      <c r="A1535" s="20"/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  <c r="P1535" s="20"/>
      <c r="Q1535" s="20"/>
      <c r="R1535" s="20"/>
      <c r="S1535" s="20"/>
      <c r="T1535" s="20"/>
      <c r="U1535" s="20"/>
      <c r="V1535" s="20"/>
      <c r="W1535" s="20"/>
      <c r="X1535" s="20"/>
      <c r="Y1535" s="20"/>
      <c r="Z1535" s="20"/>
      <c r="AA1535" s="11"/>
      <c r="AB1535" s="20"/>
    </row>
    <row r="1536" spans="1:28" s="3" customFormat="1" ht="11.25">
      <c r="A1536" s="20"/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  <c r="P1536" s="20"/>
      <c r="Q1536" s="20"/>
      <c r="R1536" s="20"/>
      <c r="S1536" s="20"/>
      <c r="T1536" s="20"/>
      <c r="U1536" s="20"/>
      <c r="V1536" s="20"/>
      <c r="W1536" s="20"/>
      <c r="X1536" s="20"/>
      <c r="Y1536" s="20"/>
      <c r="Z1536" s="20"/>
      <c r="AA1536" s="11"/>
      <c r="AB1536" s="20"/>
    </row>
    <row r="1537" spans="1:28" s="3" customFormat="1" ht="11.25">
      <c r="A1537" s="20"/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  <c r="Q1537" s="20"/>
      <c r="R1537" s="20"/>
      <c r="S1537" s="20"/>
      <c r="T1537" s="20"/>
      <c r="U1537" s="20"/>
      <c r="V1537" s="20"/>
      <c r="W1537" s="20"/>
      <c r="X1537" s="20"/>
      <c r="Y1537" s="20"/>
      <c r="Z1537" s="20"/>
      <c r="AA1537" s="11"/>
      <c r="AB1537" s="20"/>
    </row>
    <row r="1538" spans="1:28" s="3" customFormat="1" ht="11.25">
      <c r="A1538" s="20"/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  <c r="P1538" s="20"/>
      <c r="Q1538" s="20"/>
      <c r="R1538" s="20"/>
      <c r="S1538" s="20"/>
      <c r="T1538" s="20"/>
      <c r="U1538" s="20"/>
      <c r="V1538" s="20"/>
      <c r="W1538" s="20"/>
      <c r="X1538" s="20"/>
      <c r="Y1538" s="20"/>
      <c r="Z1538" s="20"/>
      <c r="AA1538" s="11"/>
      <c r="AB1538" s="20"/>
    </row>
    <row r="1539" spans="1:28" s="3" customFormat="1" ht="11.25">
      <c r="A1539" s="20"/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0"/>
      <c r="P1539" s="20"/>
      <c r="Q1539" s="20"/>
      <c r="R1539" s="20"/>
      <c r="S1539" s="20"/>
      <c r="T1539" s="20"/>
      <c r="U1539" s="20"/>
      <c r="V1539" s="20"/>
      <c r="W1539" s="20"/>
      <c r="X1539" s="20"/>
      <c r="Y1539" s="20"/>
      <c r="Z1539" s="20"/>
      <c r="AA1539" s="11"/>
      <c r="AB1539" s="20"/>
    </row>
    <row r="1540" spans="1:28" s="3" customFormat="1" ht="11.25">
      <c r="A1540" s="20"/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  <c r="P1540" s="20"/>
      <c r="Q1540" s="20"/>
      <c r="R1540" s="20"/>
      <c r="S1540" s="20"/>
      <c r="T1540" s="20"/>
      <c r="U1540" s="20"/>
      <c r="V1540" s="20"/>
      <c r="W1540" s="20"/>
      <c r="X1540" s="20"/>
      <c r="Y1540" s="20"/>
      <c r="Z1540" s="20"/>
      <c r="AA1540" s="11"/>
      <c r="AB1540" s="20"/>
    </row>
    <row r="1541" spans="1:28" s="3" customFormat="1" ht="11.25">
      <c r="A1541" s="20"/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  <c r="P1541" s="20"/>
      <c r="Q1541" s="20"/>
      <c r="R1541" s="20"/>
      <c r="S1541" s="20"/>
      <c r="T1541" s="20"/>
      <c r="U1541" s="20"/>
      <c r="V1541" s="20"/>
      <c r="W1541" s="20"/>
      <c r="X1541" s="20"/>
      <c r="Y1541" s="20"/>
      <c r="Z1541" s="20"/>
      <c r="AA1541" s="11"/>
      <c r="AB1541" s="20"/>
    </row>
    <row r="1542" spans="1:28" s="3" customFormat="1" ht="11.25">
      <c r="A1542" s="20"/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  <c r="P1542" s="20"/>
      <c r="Q1542" s="20"/>
      <c r="R1542" s="20"/>
      <c r="S1542" s="20"/>
      <c r="T1542" s="20"/>
      <c r="U1542" s="20"/>
      <c r="V1542" s="20"/>
      <c r="W1542" s="20"/>
      <c r="X1542" s="20"/>
      <c r="Y1542" s="20"/>
      <c r="Z1542" s="20"/>
      <c r="AA1542" s="11"/>
      <c r="AB1542" s="20"/>
    </row>
    <row r="1543" spans="1:28" s="3" customFormat="1" ht="11.25">
      <c r="A1543" s="20"/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  <c r="P1543" s="20"/>
      <c r="Q1543" s="20"/>
      <c r="R1543" s="20"/>
      <c r="S1543" s="20"/>
      <c r="T1543" s="20"/>
      <c r="U1543" s="20"/>
      <c r="V1543" s="20"/>
      <c r="W1543" s="20"/>
      <c r="X1543" s="20"/>
      <c r="Y1543" s="20"/>
      <c r="Z1543" s="20"/>
      <c r="AA1543" s="11"/>
      <c r="AB1543" s="20"/>
    </row>
    <row r="1544" spans="1:28" s="3" customFormat="1" ht="11.25">
      <c r="A1544" s="20"/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  <c r="P1544" s="20"/>
      <c r="Q1544" s="20"/>
      <c r="R1544" s="20"/>
      <c r="S1544" s="20"/>
      <c r="T1544" s="20"/>
      <c r="U1544" s="20"/>
      <c r="V1544" s="20"/>
      <c r="W1544" s="20"/>
      <c r="X1544" s="20"/>
      <c r="Y1544" s="20"/>
      <c r="Z1544" s="20"/>
      <c r="AA1544" s="11"/>
      <c r="AB1544" s="20"/>
    </row>
    <row r="1545" spans="1:28" s="3" customFormat="1" ht="11.25">
      <c r="A1545" s="20"/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0"/>
      <c r="P1545" s="20"/>
      <c r="Q1545" s="20"/>
      <c r="R1545" s="20"/>
      <c r="S1545" s="20"/>
      <c r="T1545" s="20"/>
      <c r="U1545" s="20"/>
      <c r="V1545" s="20"/>
      <c r="W1545" s="20"/>
      <c r="X1545" s="20"/>
      <c r="Y1545" s="20"/>
      <c r="Z1545" s="20"/>
      <c r="AA1545" s="11"/>
      <c r="AB1545" s="20"/>
    </row>
    <row r="1546" spans="1:28" s="3" customFormat="1" ht="11.25">
      <c r="A1546" s="20"/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  <c r="P1546" s="20"/>
      <c r="Q1546" s="20"/>
      <c r="R1546" s="20"/>
      <c r="S1546" s="20"/>
      <c r="T1546" s="20"/>
      <c r="U1546" s="20"/>
      <c r="V1546" s="20"/>
      <c r="W1546" s="20"/>
      <c r="X1546" s="20"/>
      <c r="Y1546" s="20"/>
      <c r="Z1546" s="20"/>
      <c r="AA1546" s="11"/>
      <c r="AB1546" s="20"/>
    </row>
    <row r="1547" spans="1:28" s="3" customFormat="1" ht="11.25">
      <c r="A1547" s="20"/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0"/>
      <c r="P1547" s="20"/>
      <c r="Q1547" s="20"/>
      <c r="R1547" s="20"/>
      <c r="S1547" s="20"/>
      <c r="T1547" s="20"/>
      <c r="U1547" s="20"/>
      <c r="V1547" s="20"/>
      <c r="W1547" s="20"/>
      <c r="X1547" s="20"/>
      <c r="Y1547" s="20"/>
      <c r="Z1547" s="20"/>
      <c r="AA1547" s="11"/>
      <c r="AB1547" s="20"/>
    </row>
    <row r="1548" spans="1:28" s="3" customFormat="1" ht="11.25">
      <c r="A1548" s="20"/>
      <c r="B1548" s="20"/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20"/>
      <c r="O1548" s="20"/>
      <c r="P1548" s="20"/>
      <c r="Q1548" s="20"/>
      <c r="R1548" s="20"/>
      <c r="S1548" s="20"/>
      <c r="T1548" s="20"/>
      <c r="U1548" s="20"/>
      <c r="V1548" s="20"/>
      <c r="W1548" s="20"/>
      <c r="X1548" s="20"/>
      <c r="Y1548" s="20"/>
      <c r="Z1548" s="20"/>
      <c r="AA1548" s="11"/>
      <c r="AB1548" s="20"/>
    </row>
    <row r="1549" spans="1:28" s="3" customFormat="1" ht="11.25">
      <c r="A1549" s="20"/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20"/>
      <c r="O1549" s="20"/>
      <c r="P1549" s="20"/>
      <c r="Q1549" s="20"/>
      <c r="R1549" s="20"/>
      <c r="S1549" s="20"/>
      <c r="T1549" s="20"/>
      <c r="U1549" s="20"/>
      <c r="V1549" s="20"/>
      <c r="W1549" s="20"/>
      <c r="X1549" s="20"/>
      <c r="Y1549" s="20"/>
      <c r="Z1549" s="20"/>
      <c r="AA1549" s="11"/>
      <c r="AB1549" s="20"/>
    </row>
    <row r="1550" spans="1:28" s="3" customFormat="1" ht="11.25">
      <c r="A1550" s="20"/>
      <c r="B1550" s="20"/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20"/>
      <c r="O1550" s="20"/>
      <c r="P1550" s="20"/>
      <c r="Q1550" s="20"/>
      <c r="R1550" s="20"/>
      <c r="S1550" s="20"/>
      <c r="T1550" s="20"/>
      <c r="U1550" s="20"/>
      <c r="V1550" s="20"/>
      <c r="W1550" s="20"/>
      <c r="X1550" s="20"/>
      <c r="Y1550" s="20"/>
      <c r="Z1550" s="20"/>
      <c r="AA1550" s="11"/>
      <c r="AB1550" s="20"/>
    </row>
    <row r="1551" spans="1:28" s="3" customFormat="1" ht="11.25">
      <c r="A1551" s="20"/>
      <c r="B1551" s="20"/>
      <c r="C1551" s="20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20"/>
      <c r="O1551" s="20"/>
      <c r="P1551" s="20"/>
      <c r="Q1551" s="20"/>
      <c r="R1551" s="20"/>
      <c r="S1551" s="20"/>
      <c r="T1551" s="20"/>
      <c r="U1551" s="20"/>
      <c r="V1551" s="20"/>
      <c r="W1551" s="20"/>
      <c r="X1551" s="20"/>
      <c r="Y1551" s="20"/>
      <c r="Z1551" s="20"/>
      <c r="AA1551" s="11"/>
      <c r="AB1551" s="20"/>
    </row>
    <row r="1552" spans="1:28" s="3" customFormat="1" ht="11.25">
      <c r="A1552" s="20"/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20"/>
      <c r="O1552" s="20"/>
      <c r="P1552" s="20"/>
      <c r="Q1552" s="20"/>
      <c r="R1552" s="20"/>
      <c r="S1552" s="20"/>
      <c r="T1552" s="20"/>
      <c r="U1552" s="20"/>
      <c r="V1552" s="20"/>
      <c r="W1552" s="20"/>
      <c r="X1552" s="20"/>
      <c r="Y1552" s="20"/>
      <c r="Z1552" s="20"/>
      <c r="AA1552" s="11"/>
      <c r="AB1552" s="20"/>
    </row>
    <row r="1553" spans="1:28" s="3" customFormat="1" ht="11.25">
      <c r="A1553" s="20"/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20"/>
      <c r="O1553" s="20"/>
      <c r="P1553" s="20"/>
      <c r="Q1553" s="20"/>
      <c r="R1553" s="20"/>
      <c r="S1553" s="20"/>
      <c r="T1553" s="20"/>
      <c r="U1553" s="20"/>
      <c r="V1553" s="20"/>
      <c r="W1553" s="20"/>
      <c r="X1553" s="20"/>
      <c r="Y1553" s="20"/>
      <c r="Z1553" s="20"/>
      <c r="AA1553" s="11"/>
      <c r="AB1553" s="20"/>
    </row>
    <row r="1554" spans="1:28" s="3" customFormat="1" ht="11.25">
      <c r="A1554" s="20"/>
      <c r="B1554" s="20"/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20"/>
      <c r="O1554" s="20"/>
      <c r="P1554" s="20"/>
      <c r="Q1554" s="20"/>
      <c r="R1554" s="20"/>
      <c r="S1554" s="20"/>
      <c r="T1554" s="20"/>
      <c r="U1554" s="20"/>
      <c r="V1554" s="20"/>
      <c r="W1554" s="20"/>
      <c r="X1554" s="20"/>
      <c r="Y1554" s="20"/>
      <c r="Z1554" s="20"/>
      <c r="AA1554" s="11"/>
      <c r="AB1554" s="20"/>
    </row>
    <row r="1555" spans="1:28" s="3" customFormat="1" ht="11.25">
      <c r="A1555" s="20"/>
      <c r="B1555" s="20"/>
      <c r="C1555" s="20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20"/>
      <c r="O1555" s="20"/>
      <c r="P1555" s="20"/>
      <c r="Q1555" s="20"/>
      <c r="R1555" s="20"/>
      <c r="S1555" s="20"/>
      <c r="T1555" s="20"/>
      <c r="U1555" s="20"/>
      <c r="V1555" s="20"/>
      <c r="W1555" s="20"/>
      <c r="X1555" s="20"/>
      <c r="Y1555" s="20"/>
      <c r="Z1555" s="20"/>
      <c r="AA1555" s="11"/>
      <c r="AB1555" s="20"/>
    </row>
    <row r="1556" spans="1:28" s="3" customFormat="1" ht="11.25">
      <c r="A1556" s="20"/>
      <c r="B1556" s="20"/>
      <c r="C1556" s="20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20"/>
      <c r="O1556" s="20"/>
      <c r="P1556" s="20"/>
      <c r="Q1556" s="20"/>
      <c r="R1556" s="20"/>
      <c r="S1556" s="20"/>
      <c r="T1556" s="20"/>
      <c r="U1556" s="20"/>
      <c r="V1556" s="20"/>
      <c r="W1556" s="20"/>
      <c r="X1556" s="20"/>
      <c r="Y1556" s="20"/>
      <c r="Z1556" s="20"/>
      <c r="AA1556" s="11"/>
      <c r="AB1556" s="20"/>
    </row>
    <row r="1557" spans="1:28" s="3" customFormat="1" ht="11.25">
      <c r="A1557" s="20"/>
      <c r="B1557" s="20"/>
      <c r="C1557" s="20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20"/>
      <c r="O1557" s="20"/>
      <c r="P1557" s="20"/>
      <c r="Q1557" s="20"/>
      <c r="R1557" s="20"/>
      <c r="S1557" s="20"/>
      <c r="T1557" s="20"/>
      <c r="U1557" s="20"/>
      <c r="V1557" s="20"/>
      <c r="W1557" s="20"/>
      <c r="X1557" s="20"/>
      <c r="Y1557" s="20"/>
      <c r="Z1557" s="20"/>
      <c r="AA1557" s="11"/>
      <c r="AB1557" s="20"/>
    </row>
    <row r="1558" spans="1:28" s="3" customFormat="1" ht="11.25">
      <c r="A1558" s="20"/>
      <c r="B1558" s="20"/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20"/>
      <c r="O1558" s="20"/>
      <c r="P1558" s="20"/>
      <c r="Q1558" s="20"/>
      <c r="R1558" s="20"/>
      <c r="S1558" s="20"/>
      <c r="T1558" s="20"/>
      <c r="U1558" s="20"/>
      <c r="V1558" s="20"/>
      <c r="W1558" s="20"/>
      <c r="X1558" s="20"/>
      <c r="Y1558" s="20"/>
      <c r="Z1558" s="20"/>
      <c r="AA1558" s="11"/>
      <c r="AB1558" s="20"/>
    </row>
    <row r="1559" spans="1:28" s="3" customFormat="1" ht="11.25">
      <c r="A1559" s="20"/>
      <c r="B1559" s="20"/>
      <c r="C1559" s="20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20"/>
      <c r="O1559" s="20"/>
      <c r="P1559" s="20"/>
      <c r="Q1559" s="20"/>
      <c r="R1559" s="20"/>
      <c r="S1559" s="20"/>
      <c r="T1559" s="20"/>
      <c r="U1559" s="20"/>
      <c r="V1559" s="20"/>
      <c r="W1559" s="20"/>
      <c r="X1559" s="20"/>
      <c r="Y1559" s="20"/>
      <c r="Z1559" s="20"/>
      <c r="AA1559" s="11"/>
      <c r="AB1559" s="20"/>
    </row>
    <row r="1560" spans="1:28" s="3" customFormat="1" ht="11.25">
      <c r="A1560" s="20"/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20"/>
      <c r="O1560" s="20"/>
      <c r="P1560" s="20"/>
      <c r="Q1560" s="20"/>
      <c r="R1560" s="20"/>
      <c r="S1560" s="20"/>
      <c r="T1560" s="20"/>
      <c r="U1560" s="20"/>
      <c r="V1560" s="20"/>
      <c r="W1560" s="20"/>
      <c r="X1560" s="20"/>
      <c r="Y1560" s="20"/>
      <c r="Z1560" s="20"/>
      <c r="AA1560" s="11"/>
      <c r="AB1560" s="20"/>
    </row>
    <row r="1561" spans="1:28" s="3" customFormat="1" ht="11.25">
      <c r="A1561" s="20"/>
      <c r="B1561" s="20"/>
      <c r="C1561" s="20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20"/>
      <c r="O1561" s="20"/>
      <c r="P1561" s="20"/>
      <c r="Q1561" s="20"/>
      <c r="R1561" s="20"/>
      <c r="S1561" s="20"/>
      <c r="T1561" s="20"/>
      <c r="U1561" s="20"/>
      <c r="V1561" s="20"/>
      <c r="W1561" s="20"/>
      <c r="X1561" s="20"/>
      <c r="Y1561" s="20"/>
      <c r="Z1561" s="20"/>
      <c r="AA1561" s="11"/>
      <c r="AB1561" s="20"/>
    </row>
    <row r="1562" spans="1:28" s="3" customFormat="1" ht="11.25">
      <c r="A1562" s="20"/>
      <c r="B1562" s="20"/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20"/>
      <c r="O1562" s="20"/>
      <c r="P1562" s="20"/>
      <c r="Q1562" s="20"/>
      <c r="R1562" s="20"/>
      <c r="S1562" s="20"/>
      <c r="T1562" s="20"/>
      <c r="U1562" s="20"/>
      <c r="V1562" s="20"/>
      <c r="W1562" s="20"/>
      <c r="X1562" s="20"/>
      <c r="Y1562" s="20"/>
      <c r="Z1562" s="20"/>
      <c r="AA1562" s="11"/>
      <c r="AB1562" s="20"/>
    </row>
    <row r="1563" spans="1:28" s="3" customFormat="1" ht="11.25">
      <c r="A1563" s="20"/>
      <c r="B1563" s="20"/>
      <c r="C1563" s="20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20"/>
      <c r="O1563" s="20"/>
      <c r="P1563" s="20"/>
      <c r="Q1563" s="20"/>
      <c r="R1563" s="20"/>
      <c r="S1563" s="20"/>
      <c r="T1563" s="20"/>
      <c r="U1563" s="20"/>
      <c r="V1563" s="20"/>
      <c r="W1563" s="20"/>
      <c r="X1563" s="20"/>
      <c r="Y1563" s="20"/>
      <c r="Z1563" s="20"/>
      <c r="AA1563" s="11"/>
      <c r="AB1563" s="20"/>
    </row>
    <row r="1564" spans="1:28" s="3" customFormat="1" ht="11.25">
      <c r="A1564" s="20"/>
      <c r="B1564" s="20"/>
      <c r="C1564" s="20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20"/>
      <c r="O1564" s="20"/>
      <c r="P1564" s="20"/>
      <c r="Q1564" s="20"/>
      <c r="R1564" s="20"/>
      <c r="S1564" s="20"/>
      <c r="T1564" s="20"/>
      <c r="U1564" s="20"/>
      <c r="V1564" s="20"/>
      <c r="W1564" s="20"/>
      <c r="X1564" s="20"/>
      <c r="Y1564" s="20"/>
      <c r="Z1564" s="20"/>
      <c r="AA1564" s="11"/>
      <c r="AB1564" s="20"/>
    </row>
    <row r="1565" spans="1:28" s="3" customFormat="1" ht="11.25">
      <c r="A1565" s="20"/>
      <c r="B1565" s="20"/>
      <c r="C1565" s="20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20"/>
      <c r="O1565" s="20"/>
      <c r="P1565" s="20"/>
      <c r="Q1565" s="20"/>
      <c r="R1565" s="20"/>
      <c r="S1565" s="20"/>
      <c r="T1565" s="20"/>
      <c r="U1565" s="20"/>
      <c r="V1565" s="20"/>
      <c r="W1565" s="20"/>
      <c r="X1565" s="20"/>
      <c r="Y1565" s="20"/>
      <c r="Z1565" s="20"/>
      <c r="AA1565" s="11"/>
      <c r="AB1565" s="20"/>
    </row>
    <row r="1566" spans="1:28" s="3" customFormat="1" ht="11.25">
      <c r="A1566" s="20"/>
      <c r="B1566" s="20"/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20"/>
      <c r="O1566" s="20"/>
      <c r="P1566" s="20"/>
      <c r="Q1566" s="20"/>
      <c r="R1566" s="20"/>
      <c r="S1566" s="20"/>
      <c r="T1566" s="20"/>
      <c r="U1566" s="20"/>
      <c r="V1566" s="20"/>
      <c r="W1566" s="20"/>
      <c r="X1566" s="20"/>
      <c r="Y1566" s="20"/>
      <c r="Z1566" s="20"/>
      <c r="AA1566" s="11"/>
      <c r="AB1566" s="20"/>
    </row>
    <row r="1567" spans="1:28" s="3" customFormat="1" ht="11.25">
      <c r="A1567" s="20"/>
      <c r="B1567" s="20"/>
      <c r="C1567" s="20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20"/>
      <c r="O1567" s="20"/>
      <c r="P1567" s="20"/>
      <c r="Q1567" s="20"/>
      <c r="R1567" s="20"/>
      <c r="S1567" s="20"/>
      <c r="T1567" s="20"/>
      <c r="U1567" s="20"/>
      <c r="V1567" s="20"/>
      <c r="W1567" s="20"/>
      <c r="X1567" s="20"/>
      <c r="Y1567" s="20"/>
      <c r="Z1567" s="20"/>
      <c r="AA1567" s="11"/>
      <c r="AB1567" s="20"/>
    </row>
    <row r="1568" spans="1:28" s="3" customFormat="1" ht="11.25">
      <c r="A1568" s="20"/>
      <c r="B1568" s="20"/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20"/>
      <c r="O1568" s="20"/>
      <c r="P1568" s="20"/>
      <c r="Q1568" s="20"/>
      <c r="R1568" s="20"/>
      <c r="S1568" s="20"/>
      <c r="T1568" s="20"/>
      <c r="U1568" s="20"/>
      <c r="V1568" s="20"/>
      <c r="W1568" s="20"/>
      <c r="X1568" s="20"/>
      <c r="Y1568" s="20"/>
      <c r="Z1568" s="20"/>
      <c r="AA1568" s="11"/>
      <c r="AB1568" s="20"/>
    </row>
    <row r="1569" spans="1:28" s="3" customFormat="1" ht="11.25">
      <c r="A1569" s="20"/>
      <c r="B1569" s="20"/>
      <c r="C1569" s="20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20"/>
      <c r="O1569" s="20"/>
      <c r="P1569" s="20"/>
      <c r="Q1569" s="20"/>
      <c r="R1569" s="20"/>
      <c r="S1569" s="20"/>
      <c r="T1569" s="20"/>
      <c r="U1569" s="20"/>
      <c r="V1569" s="20"/>
      <c r="W1569" s="20"/>
      <c r="X1569" s="20"/>
      <c r="Y1569" s="20"/>
      <c r="Z1569" s="20"/>
      <c r="AA1569" s="11"/>
      <c r="AB1569" s="20"/>
    </row>
    <row r="1570" spans="1:28" s="3" customFormat="1" ht="11.25">
      <c r="A1570" s="20"/>
      <c r="B1570" s="20"/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20"/>
      <c r="O1570" s="20"/>
      <c r="P1570" s="20"/>
      <c r="Q1570" s="20"/>
      <c r="R1570" s="20"/>
      <c r="S1570" s="20"/>
      <c r="T1570" s="20"/>
      <c r="U1570" s="20"/>
      <c r="V1570" s="20"/>
      <c r="W1570" s="20"/>
      <c r="X1570" s="20"/>
      <c r="Y1570" s="20"/>
      <c r="Z1570" s="20"/>
      <c r="AA1570" s="11"/>
      <c r="AB1570" s="20"/>
    </row>
    <row r="1571" spans="1:28" s="3" customFormat="1" ht="11.25">
      <c r="A1571" s="20"/>
      <c r="B1571" s="20"/>
      <c r="C1571" s="20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20"/>
      <c r="O1571" s="20"/>
      <c r="P1571" s="20"/>
      <c r="Q1571" s="20"/>
      <c r="R1571" s="20"/>
      <c r="S1571" s="20"/>
      <c r="T1571" s="20"/>
      <c r="U1571" s="20"/>
      <c r="V1571" s="20"/>
      <c r="W1571" s="20"/>
      <c r="X1571" s="20"/>
      <c r="Y1571" s="20"/>
      <c r="Z1571" s="20"/>
      <c r="AA1571" s="11"/>
      <c r="AB1571" s="20"/>
    </row>
    <row r="1572" spans="1:28" s="3" customFormat="1" ht="11.25">
      <c r="A1572" s="20"/>
      <c r="B1572" s="20"/>
      <c r="C1572" s="20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20"/>
      <c r="O1572" s="20"/>
      <c r="P1572" s="20"/>
      <c r="Q1572" s="20"/>
      <c r="R1572" s="20"/>
      <c r="S1572" s="20"/>
      <c r="T1572" s="20"/>
      <c r="U1572" s="20"/>
      <c r="V1572" s="20"/>
      <c r="W1572" s="20"/>
      <c r="X1572" s="20"/>
      <c r="Y1572" s="20"/>
      <c r="Z1572" s="20"/>
      <c r="AA1572" s="11"/>
      <c r="AB1572" s="20"/>
    </row>
    <row r="1573" spans="1:28" s="3" customFormat="1" ht="11.25">
      <c r="A1573" s="20"/>
      <c r="B1573" s="20"/>
      <c r="C1573" s="20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20"/>
      <c r="O1573" s="20"/>
      <c r="P1573" s="20"/>
      <c r="Q1573" s="20"/>
      <c r="R1573" s="20"/>
      <c r="S1573" s="20"/>
      <c r="T1573" s="20"/>
      <c r="U1573" s="20"/>
      <c r="V1573" s="20"/>
      <c r="W1573" s="20"/>
      <c r="X1573" s="20"/>
      <c r="Y1573" s="20"/>
      <c r="Z1573" s="20"/>
      <c r="AA1573" s="11"/>
      <c r="AB1573" s="20"/>
    </row>
    <row r="1574" spans="1:28" s="3" customFormat="1" ht="11.25">
      <c r="A1574" s="20"/>
      <c r="B1574" s="20"/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20"/>
      <c r="O1574" s="20"/>
      <c r="P1574" s="20"/>
      <c r="Q1574" s="20"/>
      <c r="R1574" s="20"/>
      <c r="S1574" s="20"/>
      <c r="T1574" s="20"/>
      <c r="U1574" s="20"/>
      <c r="V1574" s="20"/>
      <c r="W1574" s="20"/>
      <c r="X1574" s="20"/>
      <c r="Y1574" s="20"/>
      <c r="Z1574" s="20"/>
      <c r="AA1574" s="11"/>
      <c r="AB1574" s="20"/>
    </row>
    <row r="1575" spans="1:28" s="3" customFormat="1" ht="11.25">
      <c r="A1575" s="20"/>
      <c r="B1575" s="20"/>
      <c r="C1575" s="20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20"/>
      <c r="O1575" s="20"/>
      <c r="P1575" s="20"/>
      <c r="Q1575" s="20"/>
      <c r="R1575" s="20"/>
      <c r="S1575" s="20"/>
      <c r="T1575" s="20"/>
      <c r="U1575" s="20"/>
      <c r="V1575" s="20"/>
      <c r="W1575" s="20"/>
      <c r="X1575" s="20"/>
      <c r="Y1575" s="20"/>
      <c r="Z1575" s="20"/>
      <c r="AA1575" s="11"/>
      <c r="AB1575" s="20"/>
    </row>
    <row r="1576" spans="1:28" s="3" customFormat="1" ht="11.25">
      <c r="A1576" s="20"/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  <c r="R1576" s="20"/>
      <c r="S1576" s="20"/>
      <c r="T1576" s="20"/>
      <c r="U1576" s="20"/>
      <c r="V1576" s="20"/>
      <c r="W1576" s="20"/>
      <c r="X1576" s="20"/>
      <c r="Y1576" s="20"/>
      <c r="Z1576" s="20"/>
      <c r="AA1576" s="11"/>
      <c r="AB1576" s="20"/>
    </row>
    <row r="1577" spans="1:28" s="3" customFormat="1" ht="11.25">
      <c r="A1577" s="20"/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20"/>
      <c r="O1577" s="20"/>
      <c r="P1577" s="20"/>
      <c r="Q1577" s="20"/>
      <c r="R1577" s="20"/>
      <c r="S1577" s="20"/>
      <c r="T1577" s="20"/>
      <c r="U1577" s="20"/>
      <c r="V1577" s="20"/>
      <c r="W1577" s="20"/>
      <c r="X1577" s="20"/>
      <c r="Y1577" s="20"/>
      <c r="Z1577" s="20"/>
      <c r="AA1577" s="11"/>
      <c r="AB1577" s="20"/>
    </row>
    <row r="1578" spans="1:28" s="3" customFormat="1" ht="11.25">
      <c r="A1578" s="20"/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20"/>
      <c r="O1578" s="20"/>
      <c r="P1578" s="20"/>
      <c r="Q1578" s="20"/>
      <c r="R1578" s="20"/>
      <c r="S1578" s="20"/>
      <c r="T1578" s="20"/>
      <c r="U1578" s="20"/>
      <c r="V1578" s="20"/>
      <c r="W1578" s="20"/>
      <c r="X1578" s="20"/>
      <c r="Y1578" s="20"/>
      <c r="Z1578" s="20"/>
      <c r="AA1578" s="11"/>
      <c r="AB1578" s="20"/>
    </row>
    <row r="1579" spans="1:28" s="3" customFormat="1" ht="11.25">
      <c r="A1579" s="20"/>
      <c r="B1579" s="20"/>
      <c r="C1579" s="20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20"/>
      <c r="O1579" s="20"/>
      <c r="P1579" s="20"/>
      <c r="Q1579" s="20"/>
      <c r="R1579" s="20"/>
      <c r="S1579" s="20"/>
      <c r="T1579" s="20"/>
      <c r="U1579" s="20"/>
      <c r="V1579" s="20"/>
      <c r="W1579" s="20"/>
      <c r="X1579" s="20"/>
      <c r="Y1579" s="20"/>
      <c r="Z1579" s="20"/>
      <c r="AA1579" s="11"/>
      <c r="AB1579" s="20"/>
    </row>
    <row r="1580" spans="1:28" s="3" customFormat="1" ht="11.25">
      <c r="A1580" s="20"/>
      <c r="B1580" s="20"/>
      <c r="C1580" s="20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20"/>
      <c r="O1580" s="20"/>
      <c r="P1580" s="20"/>
      <c r="Q1580" s="20"/>
      <c r="R1580" s="20"/>
      <c r="S1580" s="20"/>
      <c r="T1580" s="20"/>
      <c r="U1580" s="20"/>
      <c r="V1580" s="20"/>
      <c r="W1580" s="20"/>
      <c r="X1580" s="20"/>
      <c r="Y1580" s="20"/>
      <c r="Z1580" s="20"/>
      <c r="AA1580" s="11"/>
      <c r="AB1580" s="20"/>
    </row>
    <row r="1581" spans="1:28" s="3" customFormat="1" ht="11.25">
      <c r="A1581" s="20"/>
      <c r="B1581" s="20"/>
      <c r="C1581" s="20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20"/>
      <c r="O1581" s="20"/>
      <c r="P1581" s="20"/>
      <c r="Q1581" s="20"/>
      <c r="R1581" s="20"/>
      <c r="S1581" s="20"/>
      <c r="T1581" s="20"/>
      <c r="U1581" s="20"/>
      <c r="V1581" s="20"/>
      <c r="W1581" s="20"/>
      <c r="X1581" s="20"/>
      <c r="Y1581" s="20"/>
      <c r="Z1581" s="20"/>
      <c r="AA1581" s="11"/>
      <c r="AB1581" s="20"/>
    </row>
    <row r="1582" spans="1:28" s="3" customFormat="1" ht="11.25">
      <c r="A1582" s="20"/>
      <c r="B1582" s="20"/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20"/>
      <c r="O1582" s="20"/>
      <c r="P1582" s="20"/>
      <c r="Q1582" s="20"/>
      <c r="R1582" s="20"/>
      <c r="S1582" s="20"/>
      <c r="T1582" s="20"/>
      <c r="U1582" s="20"/>
      <c r="V1582" s="20"/>
      <c r="W1582" s="20"/>
      <c r="X1582" s="20"/>
      <c r="Y1582" s="20"/>
      <c r="Z1582" s="20"/>
      <c r="AA1582" s="11"/>
      <c r="AB1582" s="20"/>
    </row>
    <row r="1583" spans="1:28" s="3" customFormat="1" ht="11.25">
      <c r="A1583" s="20"/>
      <c r="B1583" s="20"/>
      <c r="C1583" s="20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20"/>
      <c r="O1583" s="20"/>
      <c r="P1583" s="20"/>
      <c r="Q1583" s="20"/>
      <c r="R1583" s="20"/>
      <c r="S1583" s="20"/>
      <c r="T1583" s="20"/>
      <c r="U1583" s="20"/>
      <c r="V1583" s="20"/>
      <c r="W1583" s="20"/>
      <c r="X1583" s="20"/>
      <c r="Y1583" s="20"/>
      <c r="Z1583" s="20"/>
      <c r="AA1583" s="11"/>
      <c r="AB1583" s="20"/>
    </row>
    <row r="1584" spans="1:28" s="3" customFormat="1" ht="11.25">
      <c r="A1584" s="20"/>
      <c r="B1584" s="20"/>
      <c r="C1584" s="20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20"/>
      <c r="O1584" s="20"/>
      <c r="P1584" s="20"/>
      <c r="Q1584" s="20"/>
      <c r="R1584" s="20"/>
      <c r="S1584" s="20"/>
      <c r="T1584" s="20"/>
      <c r="U1584" s="20"/>
      <c r="V1584" s="20"/>
      <c r="W1584" s="20"/>
      <c r="X1584" s="20"/>
      <c r="Y1584" s="20"/>
      <c r="Z1584" s="20"/>
      <c r="AA1584" s="11"/>
      <c r="AB1584" s="20"/>
    </row>
    <row r="1585" spans="1:28" s="3" customFormat="1" ht="11.25">
      <c r="A1585" s="20"/>
      <c r="B1585" s="20"/>
      <c r="C1585" s="20"/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20"/>
      <c r="O1585" s="20"/>
      <c r="P1585" s="20"/>
      <c r="Q1585" s="20"/>
      <c r="R1585" s="20"/>
      <c r="S1585" s="20"/>
      <c r="T1585" s="20"/>
      <c r="U1585" s="20"/>
      <c r="V1585" s="20"/>
      <c r="W1585" s="20"/>
      <c r="X1585" s="20"/>
      <c r="Y1585" s="20"/>
      <c r="Z1585" s="20"/>
      <c r="AA1585" s="11"/>
      <c r="AB1585" s="20"/>
    </row>
    <row r="1586" spans="1:28" s="3" customFormat="1" ht="11.25">
      <c r="A1586" s="20"/>
      <c r="B1586" s="20"/>
      <c r="C1586" s="20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20"/>
      <c r="O1586" s="20"/>
      <c r="P1586" s="20"/>
      <c r="Q1586" s="20"/>
      <c r="R1586" s="20"/>
      <c r="S1586" s="20"/>
      <c r="T1586" s="20"/>
      <c r="U1586" s="20"/>
      <c r="V1586" s="20"/>
      <c r="W1586" s="20"/>
      <c r="X1586" s="20"/>
      <c r="Y1586" s="20"/>
      <c r="Z1586" s="20"/>
      <c r="AA1586" s="11"/>
      <c r="AB1586" s="20"/>
    </row>
    <row r="1587" spans="1:28" s="3" customFormat="1" ht="11.25">
      <c r="A1587" s="20"/>
      <c r="B1587" s="20"/>
      <c r="C1587" s="20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20"/>
      <c r="O1587" s="20"/>
      <c r="P1587" s="20"/>
      <c r="Q1587" s="20"/>
      <c r="R1587" s="20"/>
      <c r="S1587" s="20"/>
      <c r="T1587" s="20"/>
      <c r="U1587" s="20"/>
      <c r="V1587" s="20"/>
      <c r="W1587" s="20"/>
      <c r="X1587" s="20"/>
      <c r="Y1587" s="20"/>
      <c r="Z1587" s="20"/>
      <c r="AA1587" s="11"/>
      <c r="AB1587" s="20"/>
    </row>
    <row r="1588" spans="1:28" s="3" customFormat="1" ht="11.25">
      <c r="A1588" s="20"/>
      <c r="B1588" s="20"/>
      <c r="C1588" s="20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20"/>
      <c r="O1588" s="20"/>
      <c r="P1588" s="20"/>
      <c r="Q1588" s="20"/>
      <c r="R1588" s="20"/>
      <c r="S1588" s="20"/>
      <c r="T1588" s="20"/>
      <c r="U1588" s="20"/>
      <c r="V1588" s="20"/>
      <c r="W1588" s="20"/>
      <c r="X1588" s="20"/>
      <c r="Y1588" s="20"/>
      <c r="Z1588" s="20"/>
      <c r="AA1588" s="11"/>
      <c r="AB1588" s="20"/>
    </row>
    <row r="1589" spans="1:28" s="3" customFormat="1" ht="11.25">
      <c r="A1589" s="20"/>
      <c r="B1589" s="20"/>
      <c r="C1589" s="20"/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20"/>
      <c r="O1589" s="20"/>
      <c r="P1589" s="20"/>
      <c r="Q1589" s="20"/>
      <c r="R1589" s="20"/>
      <c r="S1589" s="20"/>
      <c r="T1589" s="20"/>
      <c r="U1589" s="20"/>
      <c r="V1589" s="20"/>
      <c r="W1589" s="20"/>
      <c r="X1589" s="20"/>
      <c r="Y1589" s="20"/>
      <c r="Z1589" s="20"/>
      <c r="AA1589" s="11"/>
      <c r="AB1589" s="20"/>
    </row>
    <row r="1590" spans="1:28" s="3" customFormat="1" ht="11.25">
      <c r="A1590" s="20"/>
      <c r="B1590" s="20"/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20"/>
      <c r="O1590" s="20"/>
      <c r="P1590" s="20"/>
      <c r="Q1590" s="20"/>
      <c r="R1590" s="20"/>
      <c r="S1590" s="20"/>
      <c r="T1590" s="20"/>
      <c r="U1590" s="20"/>
      <c r="V1590" s="20"/>
      <c r="W1590" s="20"/>
      <c r="X1590" s="20"/>
      <c r="Y1590" s="20"/>
      <c r="Z1590" s="20"/>
      <c r="AA1590" s="11"/>
      <c r="AB1590" s="20"/>
    </row>
    <row r="1591" spans="1:28" s="3" customFormat="1" ht="11.25">
      <c r="A1591" s="20"/>
      <c r="B1591" s="20"/>
      <c r="C1591" s="20"/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20"/>
      <c r="O1591" s="20"/>
      <c r="P1591" s="20"/>
      <c r="Q1591" s="20"/>
      <c r="R1591" s="20"/>
      <c r="S1591" s="20"/>
      <c r="T1591" s="20"/>
      <c r="U1591" s="20"/>
      <c r="V1591" s="20"/>
      <c r="W1591" s="20"/>
      <c r="X1591" s="20"/>
      <c r="Y1591" s="20"/>
      <c r="Z1591" s="20"/>
      <c r="AA1591" s="11"/>
      <c r="AB1591" s="20"/>
    </row>
    <row r="1592" spans="1:28" s="3" customFormat="1" ht="11.25">
      <c r="A1592" s="20"/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20"/>
      <c r="O1592" s="20"/>
      <c r="P1592" s="20"/>
      <c r="Q1592" s="20"/>
      <c r="R1592" s="20"/>
      <c r="S1592" s="20"/>
      <c r="T1592" s="20"/>
      <c r="U1592" s="20"/>
      <c r="V1592" s="20"/>
      <c r="W1592" s="20"/>
      <c r="X1592" s="20"/>
      <c r="Y1592" s="20"/>
      <c r="Z1592" s="20"/>
      <c r="AA1592" s="11"/>
      <c r="AB1592" s="20"/>
    </row>
    <row r="1593" spans="1:28" s="3" customFormat="1" ht="11.25">
      <c r="A1593" s="20"/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20"/>
      <c r="O1593" s="20"/>
      <c r="P1593" s="20"/>
      <c r="Q1593" s="20"/>
      <c r="R1593" s="20"/>
      <c r="S1593" s="20"/>
      <c r="T1593" s="20"/>
      <c r="U1593" s="20"/>
      <c r="V1593" s="20"/>
      <c r="W1593" s="20"/>
      <c r="X1593" s="20"/>
      <c r="Y1593" s="20"/>
      <c r="Z1593" s="20"/>
      <c r="AA1593" s="11"/>
      <c r="AB1593" s="20"/>
    </row>
    <row r="1594" spans="1:28" s="3" customFormat="1" ht="11.25">
      <c r="A1594" s="20"/>
      <c r="B1594" s="20"/>
      <c r="C1594" s="20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20"/>
      <c r="O1594" s="20"/>
      <c r="P1594" s="20"/>
      <c r="Q1594" s="20"/>
      <c r="R1594" s="20"/>
      <c r="S1594" s="20"/>
      <c r="T1594" s="20"/>
      <c r="U1594" s="20"/>
      <c r="V1594" s="20"/>
      <c r="W1594" s="20"/>
      <c r="X1594" s="20"/>
      <c r="Y1594" s="20"/>
      <c r="Z1594" s="20"/>
      <c r="AA1594" s="11"/>
      <c r="AB1594" s="20"/>
    </row>
    <row r="1595" spans="1:28" s="3" customFormat="1" ht="11.25">
      <c r="A1595" s="20"/>
      <c r="B1595" s="20"/>
      <c r="C1595" s="20"/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20"/>
      <c r="O1595" s="20"/>
      <c r="P1595" s="20"/>
      <c r="Q1595" s="20"/>
      <c r="R1595" s="20"/>
      <c r="S1595" s="20"/>
      <c r="T1595" s="20"/>
      <c r="U1595" s="20"/>
      <c r="V1595" s="20"/>
      <c r="W1595" s="20"/>
      <c r="X1595" s="20"/>
      <c r="Y1595" s="20"/>
      <c r="Z1595" s="20"/>
      <c r="AA1595" s="11"/>
      <c r="AB1595" s="20"/>
    </row>
    <row r="1596" spans="1:28" s="3" customFormat="1" ht="11.25">
      <c r="A1596" s="20"/>
      <c r="B1596" s="20"/>
      <c r="C1596" s="20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20"/>
      <c r="O1596" s="20"/>
      <c r="P1596" s="20"/>
      <c r="Q1596" s="20"/>
      <c r="R1596" s="20"/>
      <c r="S1596" s="20"/>
      <c r="T1596" s="20"/>
      <c r="U1596" s="20"/>
      <c r="V1596" s="20"/>
      <c r="W1596" s="20"/>
      <c r="X1596" s="20"/>
      <c r="Y1596" s="20"/>
      <c r="Z1596" s="20"/>
      <c r="AA1596" s="11"/>
      <c r="AB1596" s="20"/>
    </row>
    <row r="1597" spans="1:28" s="3" customFormat="1" ht="11.25">
      <c r="A1597" s="20"/>
      <c r="B1597" s="20"/>
      <c r="C1597" s="20"/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20"/>
      <c r="O1597" s="20"/>
      <c r="P1597" s="20"/>
      <c r="Q1597" s="20"/>
      <c r="R1597" s="20"/>
      <c r="S1597" s="20"/>
      <c r="T1597" s="20"/>
      <c r="U1597" s="20"/>
      <c r="V1597" s="20"/>
      <c r="W1597" s="20"/>
      <c r="X1597" s="20"/>
      <c r="Y1597" s="20"/>
      <c r="Z1597" s="20"/>
      <c r="AA1597" s="11"/>
      <c r="AB1597" s="20"/>
    </row>
    <row r="1598" spans="1:28" s="3" customFormat="1" ht="11.25">
      <c r="A1598" s="20"/>
      <c r="B1598" s="20"/>
      <c r="C1598" s="20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20"/>
      <c r="O1598" s="20"/>
      <c r="P1598" s="20"/>
      <c r="Q1598" s="20"/>
      <c r="R1598" s="20"/>
      <c r="S1598" s="20"/>
      <c r="T1598" s="20"/>
      <c r="U1598" s="20"/>
      <c r="V1598" s="20"/>
      <c r="W1598" s="20"/>
      <c r="X1598" s="20"/>
      <c r="Y1598" s="20"/>
      <c r="Z1598" s="20"/>
      <c r="AA1598" s="11"/>
      <c r="AB1598" s="20"/>
    </row>
    <row r="1599" spans="1:28" s="3" customFormat="1" ht="11.25">
      <c r="A1599" s="20"/>
      <c r="B1599" s="20"/>
      <c r="C1599" s="20"/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20"/>
      <c r="O1599" s="20"/>
      <c r="P1599" s="20"/>
      <c r="Q1599" s="20"/>
      <c r="R1599" s="20"/>
      <c r="S1599" s="20"/>
      <c r="T1599" s="20"/>
      <c r="U1599" s="20"/>
      <c r="V1599" s="20"/>
      <c r="W1599" s="20"/>
      <c r="X1599" s="20"/>
      <c r="Y1599" s="20"/>
      <c r="Z1599" s="20"/>
      <c r="AA1599" s="11"/>
      <c r="AB1599" s="20"/>
    </row>
    <row r="1600" spans="1:28" s="3" customFormat="1" ht="11.25">
      <c r="A1600" s="20"/>
      <c r="B1600" s="20"/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20"/>
      <c r="O1600" s="20"/>
      <c r="P1600" s="20"/>
      <c r="Q1600" s="20"/>
      <c r="R1600" s="20"/>
      <c r="S1600" s="20"/>
      <c r="T1600" s="20"/>
      <c r="U1600" s="20"/>
      <c r="V1600" s="20"/>
      <c r="W1600" s="20"/>
      <c r="X1600" s="20"/>
      <c r="Y1600" s="20"/>
      <c r="Z1600" s="20"/>
      <c r="AA1600" s="11"/>
      <c r="AB1600" s="20"/>
    </row>
    <row r="1601" spans="1:28" s="3" customFormat="1" ht="11.25">
      <c r="A1601" s="20"/>
      <c r="B1601" s="20"/>
      <c r="C1601" s="20"/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20"/>
      <c r="O1601" s="20"/>
      <c r="P1601" s="20"/>
      <c r="Q1601" s="20"/>
      <c r="R1601" s="20"/>
      <c r="S1601" s="20"/>
      <c r="T1601" s="20"/>
      <c r="U1601" s="20"/>
      <c r="V1601" s="20"/>
      <c r="W1601" s="20"/>
      <c r="X1601" s="20"/>
      <c r="Y1601" s="20"/>
      <c r="Z1601" s="20"/>
      <c r="AA1601" s="11"/>
      <c r="AB1601" s="20"/>
    </row>
    <row r="1602" spans="1:28" s="3" customFormat="1" ht="11.25">
      <c r="A1602" s="20"/>
      <c r="B1602" s="20"/>
      <c r="C1602" s="20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20"/>
      <c r="O1602" s="20"/>
      <c r="P1602" s="20"/>
      <c r="Q1602" s="20"/>
      <c r="R1602" s="20"/>
      <c r="S1602" s="20"/>
      <c r="T1602" s="20"/>
      <c r="U1602" s="20"/>
      <c r="V1602" s="20"/>
      <c r="W1602" s="20"/>
      <c r="X1602" s="20"/>
      <c r="Y1602" s="20"/>
      <c r="Z1602" s="20"/>
      <c r="AA1602" s="11"/>
      <c r="AB1602" s="20"/>
    </row>
    <row r="1603" spans="1:28" s="3" customFormat="1" ht="11.25">
      <c r="A1603" s="20"/>
      <c r="B1603" s="20"/>
      <c r="C1603" s="20"/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20"/>
      <c r="O1603" s="20"/>
      <c r="P1603" s="20"/>
      <c r="Q1603" s="20"/>
      <c r="R1603" s="20"/>
      <c r="S1603" s="20"/>
      <c r="T1603" s="20"/>
      <c r="U1603" s="20"/>
      <c r="V1603" s="20"/>
      <c r="W1603" s="20"/>
      <c r="X1603" s="20"/>
      <c r="Y1603" s="20"/>
      <c r="Z1603" s="20"/>
      <c r="AA1603" s="11"/>
      <c r="AB1603" s="20"/>
    </row>
    <row r="1604" spans="1:28" s="3" customFormat="1" ht="11.25">
      <c r="A1604" s="20"/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20"/>
      <c r="O1604" s="20"/>
      <c r="P1604" s="20"/>
      <c r="Q1604" s="20"/>
      <c r="R1604" s="20"/>
      <c r="S1604" s="20"/>
      <c r="T1604" s="20"/>
      <c r="U1604" s="20"/>
      <c r="V1604" s="20"/>
      <c r="W1604" s="20"/>
      <c r="X1604" s="20"/>
      <c r="Y1604" s="20"/>
      <c r="Z1604" s="20"/>
      <c r="AA1604" s="11"/>
      <c r="AB1604" s="20"/>
    </row>
    <row r="1605" spans="1:28" s="3" customFormat="1" ht="11.25">
      <c r="A1605" s="20"/>
      <c r="B1605" s="20"/>
      <c r="C1605" s="20"/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20"/>
      <c r="O1605" s="20"/>
      <c r="P1605" s="20"/>
      <c r="Q1605" s="20"/>
      <c r="R1605" s="20"/>
      <c r="S1605" s="20"/>
      <c r="T1605" s="20"/>
      <c r="U1605" s="20"/>
      <c r="V1605" s="20"/>
      <c r="W1605" s="20"/>
      <c r="X1605" s="20"/>
      <c r="Y1605" s="20"/>
      <c r="Z1605" s="20"/>
      <c r="AA1605" s="11"/>
      <c r="AB1605" s="20"/>
    </row>
    <row r="1606" spans="1:28" s="3" customFormat="1" ht="11.25">
      <c r="A1606" s="20"/>
      <c r="B1606" s="20"/>
      <c r="C1606" s="20"/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20"/>
      <c r="O1606" s="20"/>
      <c r="P1606" s="20"/>
      <c r="Q1606" s="20"/>
      <c r="R1606" s="20"/>
      <c r="S1606" s="20"/>
      <c r="T1606" s="20"/>
      <c r="U1606" s="20"/>
      <c r="V1606" s="20"/>
      <c r="W1606" s="20"/>
      <c r="X1606" s="20"/>
      <c r="Y1606" s="20"/>
      <c r="Z1606" s="20"/>
      <c r="AA1606" s="11"/>
      <c r="AB1606" s="20"/>
    </row>
    <row r="1607" spans="1:28" s="3" customFormat="1" ht="11.25">
      <c r="A1607" s="20"/>
      <c r="B1607" s="20"/>
      <c r="C1607" s="20"/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20"/>
      <c r="O1607" s="20"/>
      <c r="P1607" s="20"/>
      <c r="Q1607" s="20"/>
      <c r="R1607" s="20"/>
      <c r="S1607" s="20"/>
      <c r="T1607" s="20"/>
      <c r="U1607" s="20"/>
      <c r="V1607" s="20"/>
      <c r="W1607" s="20"/>
      <c r="X1607" s="20"/>
      <c r="Y1607" s="20"/>
      <c r="Z1607" s="20"/>
      <c r="AA1607" s="11"/>
      <c r="AB1607" s="20"/>
    </row>
    <row r="1608" spans="1:28" s="3" customFormat="1" ht="11.25">
      <c r="A1608" s="20"/>
      <c r="B1608" s="20"/>
      <c r="C1608" s="20"/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20"/>
      <c r="O1608" s="20"/>
      <c r="P1608" s="20"/>
      <c r="Q1608" s="20"/>
      <c r="R1608" s="20"/>
      <c r="S1608" s="20"/>
      <c r="T1608" s="20"/>
      <c r="U1608" s="20"/>
      <c r="V1608" s="20"/>
      <c r="W1608" s="20"/>
      <c r="X1608" s="20"/>
      <c r="Y1608" s="20"/>
      <c r="Z1608" s="20"/>
      <c r="AA1608" s="11"/>
      <c r="AB1608" s="20"/>
    </row>
    <row r="1609" spans="1:28" s="3" customFormat="1" ht="11.25">
      <c r="A1609" s="20"/>
      <c r="B1609" s="20"/>
      <c r="C1609" s="20"/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20"/>
      <c r="O1609" s="20"/>
      <c r="P1609" s="20"/>
      <c r="Q1609" s="20"/>
      <c r="R1609" s="20"/>
      <c r="S1609" s="20"/>
      <c r="T1609" s="20"/>
      <c r="U1609" s="20"/>
      <c r="V1609" s="20"/>
      <c r="W1609" s="20"/>
      <c r="X1609" s="20"/>
      <c r="Y1609" s="20"/>
      <c r="Z1609" s="20"/>
      <c r="AA1609" s="11"/>
      <c r="AB1609" s="20"/>
    </row>
    <row r="1610" spans="1:28" s="3" customFormat="1" ht="11.25">
      <c r="A1610" s="20"/>
      <c r="B1610" s="20"/>
      <c r="C1610" s="20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20"/>
      <c r="O1610" s="20"/>
      <c r="P1610" s="20"/>
      <c r="Q1610" s="20"/>
      <c r="R1610" s="20"/>
      <c r="S1610" s="20"/>
      <c r="T1610" s="20"/>
      <c r="U1610" s="20"/>
      <c r="V1610" s="20"/>
      <c r="W1610" s="20"/>
      <c r="X1610" s="20"/>
      <c r="Y1610" s="20"/>
      <c r="Z1610" s="20"/>
      <c r="AA1610" s="11"/>
      <c r="AB1610" s="20"/>
    </row>
    <row r="1611" spans="1:28" s="3" customFormat="1" ht="11.25">
      <c r="A1611" s="20"/>
      <c r="B1611" s="20"/>
      <c r="C1611" s="20"/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20"/>
      <c r="O1611" s="20"/>
      <c r="P1611" s="20"/>
      <c r="Q1611" s="20"/>
      <c r="R1611" s="20"/>
      <c r="S1611" s="20"/>
      <c r="T1611" s="20"/>
      <c r="U1611" s="20"/>
      <c r="V1611" s="20"/>
      <c r="W1611" s="20"/>
      <c r="X1611" s="20"/>
      <c r="Y1611" s="20"/>
      <c r="Z1611" s="20"/>
      <c r="AA1611" s="11"/>
      <c r="AB1611" s="20"/>
    </row>
    <row r="1612" spans="1:28" s="3" customFormat="1" ht="11.25">
      <c r="A1612" s="20"/>
      <c r="B1612" s="20"/>
      <c r="C1612" s="20"/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20"/>
      <c r="O1612" s="20"/>
      <c r="P1612" s="20"/>
      <c r="Q1612" s="20"/>
      <c r="R1612" s="20"/>
      <c r="S1612" s="20"/>
      <c r="T1612" s="20"/>
      <c r="U1612" s="20"/>
      <c r="V1612" s="20"/>
      <c r="W1612" s="20"/>
      <c r="X1612" s="20"/>
      <c r="Y1612" s="20"/>
      <c r="Z1612" s="20"/>
      <c r="AA1612" s="11"/>
      <c r="AB1612" s="20"/>
    </row>
    <row r="1613" spans="1:28" s="3" customFormat="1" ht="11.25">
      <c r="A1613" s="20"/>
      <c r="B1613" s="20"/>
      <c r="C1613" s="20"/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20"/>
      <c r="O1613" s="20"/>
      <c r="P1613" s="20"/>
      <c r="Q1613" s="20"/>
      <c r="R1613" s="20"/>
      <c r="S1613" s="20"/>
      <c r="T1613" s="20"/>
      <c r="U1613" s="20"/>
      <c r="V1613" s="20"/>
      <c r="W1613" s="20"/>
      <c r="X1613" s="20"/>
      <c r="Y1613" s="20"/>
      <c r="Z1613" s="20"/>
      <c r="AA1613" s="11"/>
      <c r="AB1613" s="20"/>
    </row>
    <row r="1614" spans="1:28" s="3" customFormat="1" ht="11.25">
      <c r="A1614" s="20"/>
      <c r="B1614" s="20"/>
      <c r="C1614" s="20"/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20"/>
      <c r="O1614" s="20"/>
      <c r="P1614" s="20"/>
      <c r="Q1614" s="20"/>
      <c r="R1614" s="20"/>
      <c r="S1614" s="20"/>
      <c r="T1614" s="20"/>
      <c r="U1614" s="20"/>
      <c r="V1614" s="20"/>
      <c r="W1614" s="20"/>
      <c r="X1614" s="20"/>
      <c r="Y1614" s="20"/>
      <c r="Z1614" s="20"/>
      <c r="AA1614" s="11"/>
      <c r="AB1614" s="20"/>
    </row>
    <row r="1615" spans="1:28" s="3" customFormat="1" ht="11.25">
      <c r="A1615" s="20"/>
      <c r="B1615" s="20"/>
      <c r="C1615" s="20"/>
      <c r="D1615" s="20"/>
      <c r="E1615" s="20"/>
      <c r="F1615" s="20"/>
      <c r="G1615" s="20"/>
      <c r="H1615" s="20"/>
      <c r="I1615" s="20"/>
      <c r="J1615" s="20"/>
      <c r="K1615" s="20"/>
      <c r="L1615" s="20"/>
      <c r="M1615" s="20"/>
      <c r="N1615" s="20"/>
      <c r="O1615" s="20"/>
      <c r="P1615" s="20"/>
      <c r="Q1615" s="20"/>
      <c r="R1615" s="20"/>
      <c r="S1615" s="20"/>
      <c r="T1615" s="20"/>
      <c r="U1615" s="20"/>
      <c r="V1615" s="20"/>
      <c r="W1615" s="20"/>
      <c r="X1615" s="20"/>
      <c r="Y1615" s="20"/>
      <c r="Z1615" s="20"/>
      <c r="AA1615" s="11"/>
      <c r="AB1615" s="20"/>
    </row>
    <row r="1616" spans="1:28" s="3" customFormat="1" ht="11.25">
      <c r="A1616" s="20"/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20"/>
      <c r="O1616" s="20"/>
      <c r="P1616" s="20"/>
      <c r="Q1616" s="20"/>
      <c r="R1616" s="20"/>
      <c r="S1616" s="20"/>
      <c r="T1616" s="20"/>
      <c r="U1616" s="20"/>
      <c r="V1616" s="20"/>
      <c r="W1616" s="20"/>
      <c r="X1616" s="20"/>
      <c r="Y1616" s="20"/>
      <c r="Z1616" s="20"/>
      <c r="AA1616" s="11"/>
      <c r="AB1616" s="20"/>
    </row>
    <row r="1617" spans="1:28" s="3" customFormat="1" ht="11.25">
      <c r="A1617" s="20"/>
      <c r="B1617" s="20"/>
      <c r="C1617" s="20"/>
      <c r="D1617" s="20"/>
      <c r="E1617" s="20"/>
      <c r="F1617" s="20"/>
      <c r="G1617" s="20"/>
      <c r="H1617" s="20"/>
      <c r="I1617" s="20"/>
      <c r="J1617" s="20"/>
      <c r="K1617" s="20"/>
      <c r="L1617" s="20"/>
      <c r="M1617" s="20"/>
      <c r="N1617" s="20"/>
      <c r="O1617" s="20"/>
      <c r="P1617" s="20"/>
      <c r="Q1617" s="20"/>
      <c r="R1617" s="20"/>
      <c r="S1617" s="20"/>
      <c r="T1617" s="20"/>
      <c r="U1617" s="20"/>
      <c r="V1617" s="20"/>
      <c r="W1617" s="20"/>
      <c r="X1617" s="20"/>
      <c r="Y1617" s="20"/>
      <c r="Z1617" s="20"/>
      <c r="AA1617" s="11"/>
      <c r="AB1617" s="20"/>
    </row>
    <row r="1618" spans="1:28" s="3" customFormat="1" ht="11.25">
      <c r="A1618" s="20"/>
      <c r="B1618" s="20"/>
      <c r="C1618" s="20"/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20"/>
      <c r="O1618" s="20"/>
      <c r="P1618" s="20"/>
      <c r="Q1618" s="20"/>
      <c r="R1618" s="20"/>
      <c r="S1618" s="20"/>
      <c r="T1618" s="20"/>
      <c r="U1618" s="20"/>
      <c r="V1618" s="20"/>
      <c r="W1618" s="20"/>
      <c r="X1618" s="20"/>
      <c r="Y1618" s="20"/>
      <c r="Z1618" s="20"/>
      <c r="AA1618" s="11"/>
      <c r="AB1618" s="20"/>
    </row>
    <row r="1619" spans="1:28" s="3" customFormat="1" ht="11.25">
      <c r="A1619" s="20"/>
      <c r="B1619" s="20"/>
      <c r="C1619" s="20"/>
      <c r="D1619" s="20"/>
      <c r="E1619" s="20"/>
      <c r="F1619" s="20"/>
      <c r="G1619" s="20"/>
      <c r="H1619" s="20"/>
      <c r="I1619" s="20"/>
      <c r="J1619" s="20"/>
      <c r="K1619" s="20"/>
      <c r="L1619" s="20"/>
      <c r="M1619" s="20"/>
      <c r="N1619" s="20"/>
      <c r="O1619" s="20"/>
      <c r="P1619" s="20"/>
      <c r="Q1619" s="20"/>
      <c r="R1619" s="20"/>
      <c r="S1619" s="20"/>
      <c r="T1619" s="20"/>
      <c r="U1619" s="20"/>
      <c r="V1619" s="20"/>
      <c r="W1619" s="20"/>
      <c r="X1619" s="20"/>
      <c r="Y1619" s="20"/>
      <c r="Z1619" s="20"/>
      <c r="AA1619" s="11"/>
      <c r="AB1619" s="20"/>
    </row>
    <row r="1620" spans="1:28" s="3" customFormat="1" ht="11.25">
      <c r="A1620" s="20"/>
      <c r="B1620" s="20"/>
      <c r="C1620" s="20"/>
      <c r="D1620" s="20"/>
      <c r="E1620" s="20"/>
      <c r="F1620" s="20"/>
      <c r="G1620" s="20"/>
      <c r="H1620" s="20"/>
      <c r="I1620" s="20"/>
      <c r="J1620" s="20"/>
      <c r="K1620" s="20"/>
      <c r="L1620" s="20"/>
      <c r="M1620" s="20"/>
      <c r="N1620" s="20"/>
      <c r="O1620" s="20"/>
      <c r="P1620" s="20"/>
      <c r="Q1620" s="20"/>
      <c r="R1620" s="20"/>
      <c r="S1620" s="20"/>
      <c r="T1620" s="20"/>
      <c r="U1620" s="20"/>
      <c r="V1620" s="20"/>
      <c r="W1620" s="20"/>
      <c r="X1620" s="20"/>
      <c r="Y1620" s="20"/>
      <c r="Z1620" s="20"/>
      <c r="AA1620" s="11"/>
      <c r="AB1620" s="20"/>
    </row>
    <row r="1621" spans="1:28" s="3" customFormat="1" ht="11.25">
      <c r="A1621" s="20"/>
      <c r="B1621" s="20"/>
      <c r="C1621" s="20"/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20"/>
      <c r="O1621" s="20"/>
      <c r="P1621" s="20"/>
      <c r="Q1621" s="20"/>
      <c r="R1621" s="20"/>
      <c r="S1621" s="20"/>
      <c r="T1621" s="20"/>
      <c r="U1621" s="20"/>
      <c r="V1621" s="20"/>
      <c r="W1621" s="20"/>
      <c r="X1621" s="20"/>
      <c r="Y1621" s="20"/>
      <c r="Z1621" s="20"/>
      <c r="AA1621" s="11"/>
      <c r="AB1621" s="20"/>
    </row>
    <row r="1622" spans="1:28" s="3" customFormat="1" ht="11.25">
      <c r="A1622" s="20"/>
      <c r="B1622" s="20"/>
      <c r="C1622" s="20"/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20"/>
      <c r="O1622" s="20"/>
      <c r="P1622" s="20"/>
      <c r="Q1622" s="20"/>
      <c r="R1622" s="20"/>
      <c r="S1622" s="20"/>
      <c r="T1622" s="20"/>
      <c r="U1622" s="20"/>
      <c r="V1622" s="20"/>
      <c r="W1622" s="20"/>
      <c r="X1622" s="20"/>
      <c r="Y1622" s="20"/>
      <c r="Z1622" s="20"/>
      <c r="AA1622" s="11"/>
      <c r="AB1622" s="20"/>
    </row>
    <row r="1623" spans="1:28" s="3" customFormat="1" ht="11.25">
      <c r="A1623" s="20"/>
      <c r="B1623" s="20"/>
      <c r="C1623" s="20"/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20"/>
      <c r="O1623" s="20"/>
      <c r="P1623" s="20"/>
      <c r="Q1623" s="20"/>
      <c r="R1623" s="20"/>
      <c r="S1623" s="20"/>
      <c r="T1623" s="20"/>
      <c r="U1623" s="20"/>
      <c r="V1623" s="20"/>
      <c r="W1623" s="20"/>
      <c r="X1623" s="20"/>
      <c r="Y1623" s="20"/>
      <c r="Z1623" s="20"/>
      <c r="AA1623" s="11"/>
      <c r="AB1623" s="20"/>
    </row>
    <row r="1624" spans="1:28" s="3" customFormat="1" ht="11.25">
      <c r="A1624" s="20"/>
      <c r="B1624" s="20"/>
      <c r="C1624" s="20"/>
      <c r="D1624" s="20"/>
      <c r="E1624" s="20"/>
      <c r="F1624" s="20"/>
      <c r="G1624" s="20"/>
      <c r="H1624" s="20"/>
      <c r="I1624" s="20"/>
      <c r="J1624" s="20"/>
      <c r="K1624" s="20"/>
      <c r="L1624" s="20"/>
      <c r="M1624" s="20"/>
      <c r="N1624" s="20"/>
      <c r="O1624" s="20"/>
      <c r="P1624" s="20"/>
      <c r="Q1624" s="20"/>
      <c r="R1624" s="20"/>
      <c r="S1624" s="20"/>
      <c r="T1624" s="20"/>
      <c r="U1624" s="20"/>
      <c r="V1624" s="20"/>
      <c r="W1624" s="20"/>
      <c r="X1624" s="20"/>
      <c r="Y1624" s="20"/>
      <c r="Z1624" s="20"/>
      <c r="AA1624" s="11"/>
      <c r="AB1624" s="20"/>
    </row>
    <row r="1625" spans="1:32" s="3" customFormat="1" ht="11.25">
      <c r="A1625" s="20"/>
      <c r="B1625" s="20"/>
      <c r="C1625" s="20"/>
      <c r="D1625" s="20"/>
      <c r="E1625" s="20"/>
      <c r="F1625" s="20"/>
      <c r="G1625" s="20"/>
      <c r="H1625" s="20"/>
      <c r="I1625" s="20"/>
      <c r="J1625" s="20"/>
      <c r="K1625" s="20"/>
      <c r="L1625" s="20"/>
      <c r="M1625" s="20"/>
      <c r="N1625" s="20"/>
      <c r="O1625" s="20"/>
      <c r="P1625" s="20"/>
      <c r="Q1625" s="20"/>
      <c r="R1625" s="20"/>
      <c r="S1625" s="20"/>
      <c r="T1625" s="20"/>
      <c r="U1625" s="20"/>
      <c r="V1625" s="20"/>
      <c r="W1625" s="20"/>
      <c r="X1625" s="20"/>
      <c r="Y1625" s="20"/>
      <c r="Z1625" s="20"/>
      <c r="AA1625" s="11"/>
      <c r="AB1625" s="20"/>
      <c r="AD1625" s="1"/>
      <c r="AE1625" s="1"/>
      <c r="AF1625" s="1"/>
    </row>
    <row r="1626" spans="35:42" ht="11.25">
      <c r="AI1626" s="3"/>
      <c r="AJ1626" s="3"/>
      <c r="AL1626" s="3"/>
      <c r="AM1626" s="3"/>
      <c r="AN1626" s="3"/>
      <c r="AP1626" s="3"/>
    </row>
    <row r="1627" ht="11.25">
      <c r="AP1627" s="3"/>
    </row>
  </sheetData>
  <sheetProtection password="DD67" sheet="1"/>
  <mergeCells count="249">
    <mergeCell ref="W38:AA38"/>
    <mergeCell ref="S34:U34"/>
    <mergeCell ref="K51:AA51"/>
    <mergeCell ref="A58:C59"/>
    <mergeCell ref="A51:C52"/>
    <mergeCell ref="A56:C57"/>
    <mergeCell ref="K38:M38"/>
    <mergeCell ref="O38:Q38"/>
    <mergeCell ref="K42:M42"/>
    <mergeCell ref="A53:C54"/>
    <mergeCell ref="W30:AA30"/>
    <mergeCell ref="W32:AA32"/>
    <mergeCell ref="W31:AA31"/>
    <mergeCell ref="S26:U26"/>
    <mergeCell ref="K39:M39"/>
    <mergeCell ref="O39:Q39"/>
    <mergeCell ref="S39:U39"/>
    <mergeCell ref="W39:AA39"/>
    <mergeCell ref="K33:M33"/>
    <mergeCell ref="S35:U35"/>
    <mergeCell ref="W9:AA9"/>
    <mergeCell ref="K21:M21"/>
    <mergeCell ref="K9:M9"/>
    <mergeCell ref="K24:M24"/>
    <mergeCell ref="H39:I39"/>
    <mergeCell ref="S33:U33"/>
    <mergeCell ref="O36:Q36"/>
    <mergeCell ref="W17:AA17"/>
    <mergeCell ref="H9:I9"/>
    <mergeCell ref="O16:Q16"/>
    <mergeCell ref="W15:AA15"/>
    <mergeCell ref="K14:M14"/>
    <mergeCell ref="H17:I17"/>
    <mergeCell ref="K28:M28"/>
    <mergeCell ref="O27:Q27"/>
    <mergeCell ref="O26:Q26"/>
    <mergeCell ref="W28:AA28"/>
    <mergeCell ref="O23:Q23"/>
    <mergeCell ref="W16:AA16"/>
    <mergeCell ref="S21:U21"/>
    <mergeCell ref="O37:Q37"/>
    <mergeCell ref="O29:Q29"/>
    <mergeCell ref="S37:U37"/>
    <mergeCell ref="H5:I5"/>
    <mergeCell ref="H26:I26"/>
    <mergeCell ref="H18:I18"/>
    <mergeCell ref="K18:M18"/>
    <mergeCell ref="O18:Q18"/>
    <mergeCell ref="S18:U18"/>
    <mergeCell ref="O7:Q7"/>
    <mergeCell ref="W37:AA37"/>
    <mergeCell ref="S38:U38"/>
    <mergeCell ref="C2:H2"/>
    <mergeCell ref="S10:U10"/>
    <mergeCell ref="W6:AA6"/>
    <mergeCell ref="K22:M22"/>
    <mergeCell ref="H23:I23"/>
    <mergeCell ref="I3:K3"/>
    <mergeCell ref="O33:Q33"/>
    <mergeCell ref="C4:AA4"/>
    <mergeCell ref="L60:M60"/>
    <mergeCell ref="W25:AA25"/>
    <mergeCell ref="W34:AA34"/>
    <mergeCell ref="K29:M29"/>
    <mergeCell ref="K34:M34"/>
    <mergeCell ref="S15:U15"/>
    <mergeCell ref="K23:M23"/>
    <mergeCell ref="K25:M25"/>
    <mergeCell ref="K17:M17"/>
    <mergeCell ref="K26:M26"/>
    <mergeCell ref="A1:AA1"/>
    <mergeCell ref="V2:AA2"/>
    <mergeCell ref="V3:AA3"/>
    <mergeCell ref="H8:I8"/>
    <mergeCell ref="A2:B2"/>
    <mergeCell ref="K6:M6"/>
    <mergeCell ref="W5:AA5"/>
    <mergeCell ref="S6:U6"/>
    <mergeCell ref="O6:Q6"/>
    <mergeCell ref="I2:K2"/>
    <mergeCell ref="S8:U8"/>
    <mergeCell ref="S16:U16"/>
    <mergeCell ref="O9:Q9"/>
    <mergeCell ref="O21:Q21"/>
    <mergeCell ref="O14:Q14"/>
    <mergeCell ref="S9:U9"/>
    <mergeCell ref="S14:U14"/>
    <mergeCell ref="O15:Q15"/>
    <mergeCell ref="O8:Q8"/>
    <mergeCell ref="W14:AA14"/>
    <mergeCell ref="V5:V30"/>
    <mergeCell ref="O5:Q5"/>
    <mergeCell ref="S28:U28"/>
    <mergeCell ref="S24:U24"/>
    <mergeCell ref="S7:U7"/>
    <mergeCell ref="S5:U5"/>
    <mergeCell ref="S30:U32"/>
    <mergeCell ref="W7:AA7"/>
    <mergeCell ref="O17:Q17"/>
    <mergeCell ref="W33:AA33"/>
    <mergeCell ref="W35:AA35"/>
    <mergeCell ref="W22:AA22"/>
    <mergeCell ref="O28:Q28"/>
    <mergeCell ref="S27:U27"/>
    <mergeCell ref="S23:U23"/>
    <mergeCell ref="W24:AA24"/>
    <mergeCell ref="O24:Q24"/>
    <mergeCell ref="S22:U22"/>
    <mergeCell ref="O22:Q22"/>
    <mergeCell ref="A11:A12"/>
    <mergeCell ref="C11:C12"/>
    <mergeCell ref="K11:M11"/>
    <mergeCell ref="L12:M12"/>
    <mergeCell ref="N5:N36"/>
    <mergeCell ref="K7:M7"/>
    <mergeCell ref="K36:M36"/>
    <mergeCell ref="H25:I25"/>
    <mergeCell ref="K10:M10"/>
    <mergeCell ref="K8:M8"/>
    <mergeCell ref="A3:B3"/>
    <mergeCell ref="L3:U3"/>
    <mergeCell ref="B7:B36"/>
    <mergeCell ref="T12:U12"/>
    <mergeCell ref="K15:M15"/>
    <mergeCell ref="W36:AA36"/>
    <mergeCell ref="H24:I24"/>
    <mergeCell ref="H31:I31"/>
    <mergeCell ref="W27:AA27"/>
    <mergeCell ref="O10:Q10"/>
    <mergeCell ref="O35:Q35"/>
    <mergeCell ref="S29:U29"/>
    <mergeCell ref="O34:Q34"/>
    <mergeCell ref="S42:U42"/>
    <mergeCell ref="H41:I41"/>
    <mergeCell ref="E42:F42"/>
    <mergeCell ref="S36:U36"/>
    <mergeCell ref="O42:Q42"/>
    <mergeCell ref="H42:I42"/>
    <mergeCell ref="H33:I33"/>
    <mergeCell ref="K5:M5"/>
    <mergeCell ref="H28:I28"/>
    <mergeCell ref="O30:Q32"/>
    <mergeCell ref="W29:AA29"/>
    <mergeCell ref="W21:AA21"/>
    <mergeCell ref="W20:AA20"/>
    <mergeCell ref="S20:U20"/>
    <mergeCell ref="S17:U17"/>
    <mergeCell ref="K27:M27"/>
    <mergeCell ref="P12:Q12"/>
    <mergeCell ref="H27:I27"/>
    <mergeCell ref="H34:I34"/>
    <mergeCell ref="H29:I29"/>
    <mergeCell ref="H37:I37"/>
    <mergeCell ref="K37:M37"/>
    <mergeCell ref="K16:M16"/>
    <mergeCell ref="H30:I30"/>
    <mergeCell ref="K20:M20"/>
    <mergeCell ref="H6:I6"/>
    <mergeCell ref="H20:I20"/>
    <mergeCell ref="H21:I21"/>
    <mergeCell ref="L2:U2"/>
    <mergeCell ref="C3:H3"/>
    <mergeCell ref="S25:U25"/>
    <mergeCell ref="H14:I14"/>
    <mergeCell ref="H22:I22"/>
    <mergeCell ref="H7:I7"/>
    <mergeCell ref="H10:I10"/>
    <mergeCell ref="W11:AA12"/>
    <mergeCell ref="O20:Q20"/>
    <mergeCell ref="O25:Q25"/>
    <mergeCell ref="W23:AA23"/>
    <mergeCell ref="W8:AA8"/>
    <mergeCell ref="H35:I35"/>
    <mergeCell ref="H32:I32"/>
    <mergeCell ref="H16:I16"/>
    <mergeCell ref="K30:M32"/>
    <mergeCell ref="K35:M35"/>
    <mergeCell ref="E5:F5"/>
    <mergeCell ref="E6:F6"/>
    <mergeCell ref="E7:F7"/>
    <mergeCell ref="E8:F8"/>
    <mergeCell ref="E9:F9"/>
    <mergeCell ref="E10:F10"/>
    <mergeCell ref="E14:F14"/>
    <mergeCell ref="E16:F16"/>
    <mergeCell ref="E17:F17"/>
    <mergeCell ref="E18:F18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D51:D59"/>
    <mergeCell ref="E52:F52"/>
    <mergeCell ref="E53:E59"/>
    <mergeCell ref="E51:F51"/>
    <mergeCell ref="F53:F59"/>
    <mergeCell ref="E34:F34"/>
    <mergeCell ref="E35:F35"/>
    <mergeCell ref="E37:F37"/>
    <mergeCell ref="E39:F39"/>
    <mergeCell ref="E49:F49"/>
    <mergeCell ref="H47:I47"/>
    <mergeCell ref="E48:F48"/>
    <mergeCell ref="K53:AA58"/>
    <mergeCell ref="H51:I51"/>
    <mergeCell ref="H53:I59"/>
    <mergeCell ref="K59:AA59"/>
    <mergeCell ref="K52:L52"/>
    <mergeCell ref="H48:I48"/>
    <mergeCell ref="H49:I49"/>
    <mergeCell ref="S49:U49"/>
    <mergeCell ref="A41:A47"/>
    <mergeCell ref="E46:F46"/>
    <mergeCell ref="W46:X46"/>
    <mergeCell ref="Z46:AA46"/>
    <mergeCell ref="S47:U47"/>
    <mergeCell ref="W47:X47"/>
    <mergeCell ref="H46:I46"/>
    <mergeCell ref="E41:F41"/>
    <mergeCell ref="E47:F47"/>
    <mergeCell ref="K41:M41"/>
    <mergeCell ref="W41:AA41"/>
    <mergeCell ref="W42:AA42"/>
    <mergeCell ref="K43:AA43"/>
    <mergeCell ref="K44:AA44"/>
    <mergeCell ref="K46:M46"/>
    <mergeCell ref="O46:Q46"/>
    <mergeCell ref="S46:U46"/>
    <mergeCell ref="O41:Q41"/>
    <mergeCell ref="S41:U41"/>
    <mergeCell ref="Z47:AA47"/>
    <mergeCell ref="W48:AA48"/>
    <mergeCell ref="K49:M49"/>
    <mergeCell ref="O49:Q49"/>
    <mergeCell ref="K47:M47"/>
    <mergeCell ref="O47:Q47"/>
    <mergeCell ref="S48:U48"/>
    <mergeCell ref="O48:Q48"/>
    <mergeCell ref="K48:M48"/>
  </mergeCells>
  <dataValidations count="69">
    <dataValidation type="list" allowBlank="1" showInputMessage="1" showErrorMessage="1" sqref="C13">
      <formula1>'2022 Titleist Custom Order Form'!#REF!</formula1>
    </dataValidation>
    <dataValidation type="list" allowBlank="1" showInputMessage="1" showErrorMessage="1" sqref="K13 O13">
      <formula1>'2022 Titleist Custom Order Form'!#REF!</formula1>
    </dataValidation>
    <dataValidation type="list" allowBlank="1" showInputMessage="1" showErrorMessage="1" promptTitle="915 Hosel Setting" prompt="All orders for 915 metals will be set-up with a standard hosel setting unless an alternative setting is specified. The standard setting for the 915 metals is A1 for RH and D4 for LH." sqref="W13:Y13 S13">
      <formula1>'2022 Titleist Custom Order Form'!#REF!</formula1>
    </dataValidation>
    <dataValidation type="list" allowBlank="1" showErrorMessage="1" promptTitle="Whats the wedge?" prompt="When I was a lad a wedge was either a smart haircut or extremely tight underwear!" errorTitle="Error" error="Please select from the options provided." sqref="H13:I13 E13:F13">
      <formula1>'2022 Titleist Custom Order Form'!#REF!</formula1>
    </dataValidation>
    <dataValidation type="list" allowBlank="1" showInputMessage="1" showErrorMessage="1" sqref="H7:I7">
      <formula1>$AL$75:$AL$78</formula1>
    </dataValidation>
    <dataValidation type="list" allowBlank="1" showInputMessage="1" showErrorMessage="1" sqref="K7:M7">
      <formula1>$AP$75:$AP$78</formula1>
    </dataValidation>
    <dataValidation type="list" allowBlank="1" showInputMessage="1" showErrorMessage="1" sqref="A11:A12">
      <formula1>$AO$75:$AO$76</formula1>
    </dataValidation>
    <dataValidation type="list" allowBlank="1" showInputMessage="1" showErrorMessage="1" sqref="C7">
      <formula1>$AD$75:$AD$82</formula1>
    </dataValidation>
    <dataValidation type="list" allowBlank="1" showInputMessage="1" showErrorMessage="1" sqref="V3:AA3">
      <formula1>$AD$70:$AD$71</formula1>
    </dataValidation>
    <dataValidation type="list" allowBlank="1" showInputMessage="1" showErrorMessage="1" sqref="F53:F59">
      <formula1>$AL$68:$AL$72</formula1>
    </dataValidation>
    <dataValidation type="list" allowBlank="1" showInputMessage="1" showErrorMessage="1" sqref="O7:Q7">
      <formula1>$AT$75:$AT$78</formula1>
    </dataValidation>
    <dataValidation type="list" allowBlank="1" showInputMessage="1" showErrorMessage="1" sqref="S7:U7">
      <formula1>$AX$75:$AX$77</formula1>
    </dataValidation>
    <dataValidation type="list" allowBlank="1" showInputMessage="1" showErrorMessage="1" promptTitle="Custom Putters details" prompt="LH Putter Options : subject to a 4 week lead time if they are custom" sqref="W7:AA7">
      <formula1>$BJ$80:$BJ$97</formula1>
    </dataValidation>
    <dataValidation type="list" allowBlank="1" showInputMessage="1" showErrorMessage="1" sqref="H11:I12">
      <formula1>$AL$82:$AL$104</formula1>
    </dataValidation>
    <dataValidation type="list" allowBlank="1" showInputMessage="1" showErrorMessage="1" sqref="K11:M11">
      <formula1>$AP$80:$AP$84</formula1>
    </dataValidation>
    <dataValidation type="list" allowBlank="1" showInputMessage="1" showErrorMessage="1" sqref="K12 S12 O12">
      <formula1>$BB$75:$BB$90</formula1>
    </dataValidation>
    <dataValidation type="list" allowBlank="1" showInputMessage="1" showErrorMessage="1" promptTitle="Putter Weight Options" prompt="Heavier option is available only on 36&quot; / 35.5&quot; / 35&quot; / 34.5&quot; and 34" sqref="W14:AA14">
      <formula1>$BJ$112:$BJ$139</formula1>
    </dataValidation>
    <dataValidation type="list" allowBlank="1" showInputMessage="1" showErrorMessage="1" promptTitle="Surcharges" prompt="Surcharges are applicable to all marked options (*). Please call for further details." sqref="S16:U16">
      <formula1>$AX$91:$AX$132</formula1>
    </dataValidation>
    <dataValidation type="list" allowBlank="1" showInputMessage="1" showErrorMessage="1" sqref="E20:F20 C20">
      <formula1>$AD$195:$AD$214</formula1>
    </dataValidation>
    <dataValidation type="list" allowBlank="1" showInputMessage="1" showErrorMessage="1" promptTitle="Swingweigt" prompt="Please note that swingweights increase when adding length to the club. Please call for further details. " sqref="C22">
      <formula1>$AD$220:$AD$244</formula1>
    </dataValidation>
    <dataValidation type="list" allowBlank="1" showInputMessage="1" showErrorMessage="1" sqref="W22:AA22">
      <formula1>$BJ$101:$BJ$109</formula1>
    </dataValidation>
    <dataValidation type="list" allowBlank="1" showInputMessage="1" showErrorMessage="1" sqref="W28:AA28">
      <formula1>$BD$245</formula1>
    </dataValidation>
    <dataValidation type="list" allowBlank="1" showInputMessage="1" showErrorMessage="1" promptTitle="Loft Adjustment" prompt="The availability of loft adjustment is dependent on both the type of club-head and degree of lie adjustment. Please call for further details." sqref="E30:F30 C30">
      <formula1>$AD$247:$AD$251</formula1>
    </dataValidation>
    <dataValidation type="list" allowBlank="1" showInputMessage="1" showErrorMessage="1" promptTitle="Lie Adjustment" prompt="620 CB &amp; MB are available with a maximum alteration of +/- 2°&#10;The availability of lie adjustment is dependent on both the type of club-head and degree of loft adjustment. Please call for further details." sqref="C32">
      <formula1>$AD$254:$AD$260</formula1>
    </dataValidation>
    <dataValidation type="list" allowBlank="1" showInputMessage="1" showErrorMessage="1" promptTitle="Loft Adjustment" prompt="The availability of loft adjustment is dependent on both the type of club-head and degree of lie adjustment. Please call for further details." sqref="H30:I30">
      <formula1>$AD$248:$AD$250</formula1>
    </dataValidation>
    <dataValidation type="list" allowBlank="1" showInputMessage="1" showErrorMessage="1" promptTitle="Lie Adjustment" prompt="Select &amp; Futura putters are available with a maximum alteration of +/- 2°&#10;The availability of lie adjustment is dependent of loft adjustment. Please call for further details." sqref="W32:AA32">
      <formula1>$AD$256:$AD$260</formula1>
    </dataValidation>
    <dataValidation type="list" allowBlank="1" showInputMessage="1" showErrorMessage="1" promptTitle="Loft Adjustment" prompt="The availability of loft adjustment is dependent on both the type of club-head and degree of lie adjustment. Please call for further details." errorTitle="Error" error="Please select from the options provided." sqref="W30:AA30">
      <formula1>$AD$248:$AD$250</formula1>
    </dataValidation>
    <dataValidation type="list" allowBlank="1" showInputMessage="1" showErrorMessage="1" promptTitle="Surcharges" prompt="Surcharges are applicable to all marked options (*). Please call for further details." sqref="B47 B42:C42">
      <formula1>$BG$75:$BG$84</formula1>
    </dataValidation>
    <dataValidation type="list" allowBlank="1" showInputMessage="1" showErrorMessage="1" promptTitle="Surcharges" prompt="Surcharges are applicable to all marked options (*). Please call for further details." sqref="K47:M47">
      <formula1>$BG$117:$BG$120</formula1>
    </dataValidation>
    <dataValidation type="list" allowBlank="1" showInputMessage="1" showErrorMessage="1" promptTitle="Lie Adjustment" prompt="SM8 are available with a maximum alteration of +/- 2°&#10;The availability of lie adjustment is dependent on both the type of club-head and degree of loft adjustment. Please call for further details." sqref="H32:I32">
      <formula1>$AD$256:$AD$260</formula1>
    </dataValidation>
    <dataValidation type="list" allowBlank="1" showInputMessage="1" showErrorMessage="1" sqref="C11:C12">
      <formula1>$AD$89:$AD$128</formula1>
    </dataValidation>
    <dataValidation type="list" allowBlank="1" showInputMessage="1" showErrorMessage="1" sqref="E7:F7">
      <formula1>$AH$75:$AH$76</formula1>
    </dataValidation>
    <dataValidation type="list" allowBlank="1" showInputMessage="1" showErrorMessage="1" sqref="E11:F12">
      <formula1>$AH$82:$AH$88</formula1>
    </dataValidation>
    <dataValidation type="list" allowBlank="1" showInputMessage="1" showErrorMessage="1" promptTitle="Undersize Grips" prompt="Please note that&#10;-1/64&quot; and -1/32&quot; are not available on corded grips." sqref="H28:I28 E28:F28 C28">
      <formula1>$BD$243:$BD$250</formula1>
    </dataValidation>
    <dataValidation type="list" allowBlank="1" showInputMessage="1" showErrorMessage="1" promptTitle="Lie Adjustment" prompt="The availability of lie adjustment is dependent on both the type of club-head and degree of loft adjustment. Please call for further details." sqref="E32:F32">
      <formula1>$AD$256:$AD$260</formula1>
    </dataValidation>
    <dataValidation type="list" allowBlank="1" showInputMessage="1" showErrorMessage="1" promptTitle="Undersize Grips" prompt="Please note that&#10;-1/64&quot; and -1/32&quot; are not available on corded grips." errorTitle="Error" error="Please select from the options provided." sqref="K28:M28 O28:Q28 S28:U28">
      <formula1>$BD$243:$BD$250</formula1>
    </dataValidation>
    <dataValidation type="list" allowBlank="1" showInputMessage="1" showErrorMessage="1" sqref="E47:F47">
      <formula1>$BG$162:$BG$181</formula1>
    </dataValidation>
    <dataValidation type="list" allowBlank="1" showInputMessage="1" showErrorMessage="1" sqref="W42:AA42">
      <formula1>$BG$103:$BG$109</formula1>
    </dataValidation>
    <dataValidation type="list" allowBlank="1" showInputMessage="1" showErrorMessage="1" promptTitle="Surcharges" prompt="Surcharges are applicable to all marked options (*). Please call for further details." sqref="H42:I42">
      <formula1>$BG$88:$BG$101</formula1>
    </dataValidation>
    <dataValidation type="list" allowBlank="1" showInputMessage="1" showErrorMessage="1" promptTitle="Surcharges" prompt="Surcharges are applicable to all marked options (*). Please call for further details." sqref="C47">
      <formula1>$BG$137:$BG$142</formula1>
    </dataValidation>
    <dataValidation type="list" allowBlank="1" showInputMessage="1" showErrorMessage="1" promptTitle="Surcharges" prompt="Surcharges are applicable to all marked options (*). Please call for further details." sqref="S47:U47">
      <formula1>$BG$155:$BG$159</formula1>
    </dataValidation>
    <dataValidation type="list" allowBlank="1" showInputMessage="1" showErrorMessage="1" sqref="H47:I47">
      <formula1>$BG$122:$BG$134</formula1>
    </dataValidation>
    <dataValidation type="list" allowBlank="1" showInputMessage="1" showErrorMessage="1" promptTitle="Surcharges" prompt="Surcharges are applicable to all marked options (*). Please call for further details." sqref="K42:M42 O42:Q42 S42:U42">
      <formula1>$BG$87:$BG$99</formula1>
    </dataValidation>
    <dataValidation type="list" allowBlank="1" showInputMessage="1" showErrorMessage="1" sqref="W24:AA24">
      <formula1>$BJ$144:$BJ$161</formula1>
    </dataValidation>
    <dataValidation type="list" allowBlank="1" showInputMessage="1" showErrorMessage="1" promptTitle="Surcharges" prompt="Surcharges are applicable to all marked options (*). Please call for further details." sqref="O47:Q47">
      <formula1>$BG$145:$BG$146</formula1>
    </dataValidation>
    <dataValidation type="list" allowBlank="1" showErrorMessage="1" sqref="E42:F42">
      <formula1>$BG$145:$BG$146</formula1>
    </dataValidation>
    <dataValidation type="list" allowBlank="1" showInputMessage="1" showErrorMessage="1" sqref="H20:I20">
      <formula1>$AL$157:$AL$176</formula1>
    </dataValidation>
    <dataValidation type="list" allowBlank="1" showInputMessage="1" showErrorMessage="1" promptTitle="Surcharges" prompt="Surcharges are applicable to all marked options (*). Please call for further details." sqref="H16:I16">
      <formula1>$AL$106:$AL$154</formula1>
    </dataValidation>
    <dataValidation type="list" allowBlank="1" showInputMessage="1" showErrorMessage="1" sqref="K14:M14">
      <formula1>$BB$93:$BB$141</formula1>
    </dataValidation>
    <dataValidation type="list" allowBlank="1" showInputMessage="1" showErrorMessage="1" promptTitle="Surcharges" prompt="Surcharges are applicable to all marked options (*). Please call for further details." sqref="C16">
      <formula1>$AD$136:$AD$180</formula1>
    </dataValidation>
    <dataValidation type="list" allowBlank="1" showInputMessage="1" showErrorMessage="1" sqref="S20:U20 K20:M20 O20:Q20">
      <formula1>$AP$226:$AP$241</formula1>
    </dataValidation>
    <dataValidation type="list" allowBlank="1" showInputMessage="1" showErrorMessage="1" sqref="S22:U22 O22:Q22">
      <formula1>$AP$246:$AP$270</formula1>
    </dataValidation>
    <dataValidation type="list" allowBlank="1" showInputMessage="1" showErrorMessage="1" sqref="K22:M22">
      <formula1>$AP$246:$AP$268</formula1>
    </dataValidation>
    <dataValidation type="list" allowBlank="1" showInputMessage="1" showErrorMessage="1" promptTitle="Swingweight" prompt="Please note that swingweights increase when adding length to the club. Please call for further details. " sqref="H22:I22 E22:F22">
      <formula1>$AP$246:$AP$270</formula1>
    </dataValidation>
    <dataValidation type="list" allowBlank="1" showInputMessage="1" showErrorMessage="1" promptTitle="Surcharges" prompt="Surcharges are applicable to all marked options (*). Please call for further details." sqref="C24 K24:M24 O24:Q24 S24:U24 E24:F24">
      <formula1>$BD$75:$BD$138</formula1>
    </dataValidation>
    <dataValidation type="list" allowBlank="1" showInputMessage="1" showErrorMessage="1" sqref="S11:U11">
      <formula1>$AX$79:$AX$85</formula1>
    </dataValidation>
    <dataValidation type="list" allowBlank="1" showInputMessage="1" showErrorMessage="1" promptTitle="Surcharges" prompt="Surcharges are applicable to all marked options (*). Please call for further details." sqref="O16:Q16">
      <formula1>$AP$86:$AP$214</formula1>
    </dataValidation>
    <dataValidation type="list" allowBlank="1" showInputMessage="1" showErrorMessage="1" promptTitle="Surcharges" prompt="Surcharges are applicable to all marked options (*). Please call for further details." sqref="H24:I24">
      <formula1>$BD$159:$BD$238</formula1>
    </dataValidation>
    <dataValidation type="list" allowBlank="1" showInputMessage="1" showErrorMessage="1" sqref="P11:Q11">
      <formula1>$AT$81:$AT$87</formula1>
    </dataValidation>
    <dataValidation type="list" allowBlank="1" showInputMessage="1" showErrorMessage="1" sqref="O11">
      <formula1>$AT$81:$AT$88</formula1>
    </dataValidation>
    <dataValidation type="list" allowBlank="1" showInputMessage="1" showErrorMessage="1" errorTitle="Error" error="Please select from the options provided." sqref="W34:AA34">
      <formula1>$BB$218</formula1>
    </dataValidation>
    <dataValidation type="list" allowBlank="1" showInputMessage="1" showErrorMessage="1" sqref="C34">
      <formula1>$BB$218:$BB$228</formula1>
    </dataValidation>
    <dataValidation type="list" allowBlank="1" showInputMessage="1" showErrorMessage="1" sqref="K34:M34">
      <formula1>$BB$218</formula1>
    </dataValidation>
    <dataValidation type="list" allowBlank="1" showInputMessage="1" showErrorMessage="1" sqref="S14:U14">
      <formula1>$BB$195:$BB$214</formula1>
    </dataValidation>
    <dataValidation type="list" allowBlank="1" showInputMessage="1" showErrorMessage="1" sqref="O14:Q14">
      <formula1>$BB$151:$BB$187</formula1>
    </dataValidation>
    <dataValidation type="list" allowBlank="1" showInputMessage="1" showErrorMessage="1" sqref="E34:F34 H34:I34">
      <formula1>$BB$218:$BB$221</formula1>
    </dataValidation>
    <dataValidation type="list" allowBlank="1" showInputMessage="1" showErrorMessage="1" sqref="O34:Q34 S34:U34">
      <formula1>$BB$218:$BB$220</formula1>
    </dataValidation>
    <dataValidation type="list" allowBlank="1" showInputMessage="1" showErrorMessage="1" promptTitle="Surcharges" prompt="Surcharges are applicable to all marked options (*). Please call for further details." sqref="K16:M16">
      <formula1>$AP$86:$AP$217</formula1>
    </dataValidation>
    <dataValidation type="list" allowBlank="1" showInputMessage="1" showErrorMessage="1" promptTitle="Surcharges" prompt="Surcharges are applicable to all marked options (*). Please call for further details." sqref="E16:F16">
      <formula1>$AH$93:$AH$135</formula1>
    </dataValidation>
  </dataValidations>
  <printOptions horizontalCentered="1" verticalCentered="1"/>
  <pageMargins left="0.25" right="0.25" top="0.75" bottom="0.75" header="0.3" footer="0.3"/>
  <pageSetup fitToHeight="1" fitToWidth="1" orientation="landscape" paperSize="9" scale="6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Acushnet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Beaumont</dc:creator>
  <cp:keywords/>
  <dc:description/>
  <cp:lastModifiedBy>Benoit Delcambre</cp:lastModifiedBy>
  <cp:lastPrinted>2020-05-19T09:50:45Z</cp:lastPrinted>
  <dcterms:created xsi:type="dcterms:W3CDTF">2012-03-06T22:28:51Z</dcterms:created>
  <dcterms:modified xsi:type="dcterms:W3CDTF">2023-01-16T18:43:07Z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0x01010096ABAF81CD477C468FD5DFB09B89F791</vt:lpwstr>
  </property>
</Properties>
</file>